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a_delovni_zvezek" defaultThemeVersion="124226"/>
  <bookViews>
    <workbookView xWindow="240" yWindow="195" windowWidth="19440" windowHeight="12600" tabRatio="926" firstSheet="14" activeTab="14"/>
  </bookViews>
  <sheets>
    <sheet name="Rekapitulacija" sheetId="49" state="hidden" r:id="rId1"/>
    <sheet name="predračun cesta" sheetId="16" state="hidden" r:id="rId2"/>
    <sheet name="predračun_prom" sheetId="27" state="hidden" r:id="rId3"/>
    <sheet name="predračun AP" sheetId="17" state="hidden" r:id="rId4"/>
    <sheet name="predračun KPZ" sheetId="18" state="hidden" r:id="rId5"/>
    <sheet name="predračun SC" sheetId="19" state="hidden" r:id="rId6"/>
    <sheet name="PREDRAČUN ODV1" sheetId="29" state="hidden" r:id="rId7"/>
    <sheet name="PREDRAČUN ODV2" sheetId="30" state="hidden" r:id="rId8"/>
    <sheet name="PREDRAČUN ODV3" sheetId="31" state="hidden" r:id="rId9"/>
    <sheet name="PREDRAČUN ODV4" sheetId="32" state="hidden" r:id="rId10"/>
    <sheet name="PREDRAČUN ODV5" sheetId="33" state="hidden" r:id="rId11"/>
    <sheet name="PREDRAČUN ODV6" sheetId="34" state="hidden" r:id="rId12"/>
    <sheet name="PREDRAČUN ODV7" sheetId="35" state="hidden" r:id="rId13"/>
    <sheet name="PREDRAČUN VODOVOD" sheetId="37" state="hidden" r:id="rId14"/>
    <sheet name="REKAPITULAC" sheetId="50" r:id="rId15"/>
    <sheet name="predračun CR (DRSI)" sheetId="48" r:id="rId16"/>
    <sheet name="predračun CR (obcina)" sheetId="47" r:id="rId17"/>
    <sheet name="PREDRAČUN NNO 1" sheetId="41" r:id="rId18"/>
    <sheet name="PREDRAČUN NNO 3" sheetId="43" r:id="rId19"/>
    <sheet name="PREDRAČUN METEORNA" sheetId="44" state="hidden" r:id="rId20"/>
    <sheet name="PREDRAČUN FEKALNA N0" sheetId="45" state="hidden" r:id="rId21"/>
    <sheet name="PREDRAČUN FEKALNA N1" sheetId="46" state="hidden" r:id="rId22"/>
  </sheets>
  <definedNames>
    <definedName name="_xlnm.Print_Area" localSheetId="3">'predračun AP'!$A$1:$G$74</definedName>
    <definedName name="_xlnm.Print_Area" localSheetId="1">'predračun cesta'!$A$1:$G$119</definedName>
    <definedName name="_xlnm.Print_Area" localSheetId="15">'predračun CR (DRSI)'!$A$1:$H$82</definedName>
    <definedName name="_xlnm.Print_Area" localSheetId="16">'predračun CR (obcina)'!$A$1:$H$80</definedName>
    <definedName name="_xlnm.Print_Area" localSheetId="20">'PREDRAČUN FEKALNA N0'!$B$2:$H$96</definedName>
    <definedName name="_xlnm.Print_Area" localSheetId="21">'PREDRAČUN FEKALNA N1'!$B$2:$H$91</definedName>
    <definedName name="_xlnm.Print_Area" localSheetId="4">'predračun KPZ'!$A$1:$G$86</definedName>
    <definedName name="_xlnm.Print_Area" localSheetId="19">'PREDRAČUN METEORNA'!$A$1:$G$152</definedName>
    <definedName name="_xlnm.Print_Area" localSheetId="17">'PREDRAČUN NNO 1'!$A$2:$F$35</definedName>
    <definedName name="_xlnm.Print_Area" localSheetId="18">'PREDRAČUN NNO 3'!$A$1:$F$26</definedName>
    <definedName name="_xlnm.Print_Area" localSheetId="6">'PREDRAČUN ODV1'!$B$1:$I$53</definedName>
    <definedName name="_xlnm.Print_Area" localSheetId="7">'PREDRAČUN ODV2'!$B$1:$I$58</definedName>
    <definedName name="_xlnm.Print_Area" localSheetId="8">'PREDRAČUN ODV3'!$B$1:$I$56</definedName>
    <definedName name="_xlnm.Print_Area" localSheetId="9">'PREDRAČUN ODV4'!$B$1:$I$53</definedName>
    <definedName name="_xlnm.Print_Area" localSheetId="10">'PREDRAČUN ODV5'!$B$1:$I$53</definedName>
    <definedName name="_xlnm.Print_Area" localSheetId="11">'PREDRAČUN ODV6'!$B$1:$I$38</definedName>
    <definedName name="_xlnm.Print_Area" localSheetId="12">'PREDRAČUN ODV7'!$B$1:$I$33</definedName>
    <definedName name="_xlnm.Print_Area" localSheetId="5">'predračun SC'!$A$1:$G$68</definedName>
    <definedName name="_xlnm.Print_Area" localSheetId="13">'PREDRAČUN VODOVOD'!$A$1:$F$142</definedName>
    <definedName name="_xlnm.Print_Area" localSheetId="2">predračun_prom!$A$1:$G$55</definedName>
    <definedName name="_xlnm.Print_Area" localSheetId="0">Rekapitulacija!$A$1:$E$46</definedName>
    <definedName name="rocno" localSheetId="17">'PREDRAČUN NNO 1'!#REF!</definedName>
    <definedName name="rocno" localSheetId="18">'PREDRAČUN NNO 3'!#REF!</definedName>
    <definedName name="rocno" localSheetId="0">#REF!</definedName>
    <definedName name="rocno">#REF!</definedName>
    <definedName name="strojno" localSheetId="17">'PREDRAČUN NNO 1'!#REF!</definedName>
    <definedName name="strojno" localSheetId="18">'PREDRAČUN NNO 3'!#REF!</definedName>
    <definedName name="strojno" localSheetId="0">#REF!</definedName>
    <definedName name="strojno">#REF!</definedName>
    <definedName name="_xlnm.Print_Titles" localSheetId="20">'PREDRAČUN FEKALNA N0'!$8:$9</definedName>
    <definedName name="_xlnm.Print_Titles" localSheetId="21">'PREDRAČUN FEKALNA N1'!$8:$9</definedName>
    <definedName name="_xlnm.Print_Titles" localSheetId="19">'PREDRAČUN METEORNA'!$3:$3</definedName>
    <definedName name="_xlnm.Print_Titles" localSheetId="17">'PREDRAČUN NNO 1'!$4:$4</definedName>
    <definedName name="_xlnm.Print_Titles" localSheetId="18">'PREDRAČUN NNO 3'!$4:$4</definedName>
    <definedName name="_xlnm.Print_Titles" localSheetId="6">'PREDRAČUN ODV1'!$7:$8</definedName>
    <definedName name="_xlnm.Print_Titles" localSheetId="7">'PREDRAČUN ODV2'!$7:$8</definedName>
    <definedName name="_xlnm.Print_Titles" localSheetId="8">'PREDRAČUN ODV3'!$7:$8</definedName>
    <definedName name="_xlnm.Print_Titles" localSheetId="9">'PREDRAČUN ODV4'!$7:$8</definedName>
    <definedName name="_xlnm.Print_Titles" localSheetId="10">'PREDRAČUN ODV5'!$7:$8</definedName>
    <definedName name="_xlnm.Print_Titles" localSheetId="11">'PREDRAČUN ODV6'!$7:$8</definedName>
    <definedName name="_xlnm.Print_Titles" localSheetId="12">'PREDRAČUN ODV7'!$7:$8</definedName>
    <definedName name="_xlnm.Print_Titles" localSheetId="13">'PREDRAČUN VODOVOD'!$1:$2</definedName>
  </definedNames>
  <calcPr calcId="145621"/>
</workbook>
</file>

<file path=xl/calcChain.xml><?xml version="1.0" encoding="utf-8"?>
<calcChain xmlns="http://schemas.openxmlformats.org/spreadsheetml/2006/main">
  <c r="G41" i="18" l="1"/>
  <c r="G21" i="18"/>
  <c r="G22" i="18"/>
  <c r="G20" i="18"/>
  <c r="G17" i="18"/>
  <c r="G52" i="17"/>
  <c r="G51" i="17"/>
  <c r="G62" i="17"/>
  <c r="G71" i="17" s="1"/>
  <c r="F76" i="48" l="1"/>
  <c r="F73" i="48"/>
  <c r="K172" i="48"/>
  <c r="F71" i="47"/>
  <c r="F27" i="47" l="1"/>
  <c r="F6" i="44"/>
  <c r="G49" i="19" l="1"/>
  <c r="G52" i="19"/>
  <c r="G55" i="19"/>
  <c r="G58" i="19"/>
  <c r="G48" i="19"/>
  <c r="G24" i="19"/>
  <c r="G27" i="19"/>
  <c r="G30" i="19"/>
  <c r="G33" i="19"/>
  <c r="G36" i="19"/>
  <c r="G37" i="19"/>
  <c r="G38" i="19"/>
  <c r="G41" i="19"/>
  <c r="G42" i="19"/>
  <c r="G43" i="19"/>
  <c r="G23" i="19"/>
  <c r="G10" i="19"/>
  <c r="G11" i="19"/>
  <c r="G14" i="19"/>
  <c r="G9" i="19"/>
  <c r="G66" i="18"/>
  <c r="G69" i="18"/>
  <c r="G70" i="18"/>
  <c r="G71" i="18"/>
  <c r="G74" i="18"/>
  <c r="G75" i="18"/>
  <c r="G63" i="18"/>
  <c r="G47" i="18"/>
  <c r="G48" i="18"/>
  <c r="G51" i="18"/>
  <c r="G54" i="18"/>
  <c r="G55" i="18"/>
  <c r="G58" i="18"/>
  <c r="G46" i="18"/>
  <c r="G28" i="18"/>
  <c r="G29" i="18"/>
  <c r="G30" i="18"/>
  <c r="G34" i="18"/>
  <c r="G37" i="18"/>
  <c r="G38" i="18"/>
  <c r="G27" i="18"/>
  <c r="G10" i="18"/>
  <c r="G11" i="18"/>
  <c r="G12" i="18"/>
  <c r="G13" i="18"/>
  <c r="G14" i="18"/>
  <c r="G9" i="18"/>
  <c r="G57" i="17"/>
  <c r="G54" i="17" s="1"/>
  <c r="G43" i="17"/>
  <c r="G46" i="17"/>
  <c r="G47" i="17"/>
  <c r="G48" i="17"/>
  <c r="G42" i="17"/>
  <c r="G30" i="17"/>
  <c r="G34" i="17"/>
  <c r="G27" i="17"/>
  <c r="G13" i="17"/>
  <c r="G10" i="17"/>
  <c r="G9" i="17"/>
  <c r="G14" i="27"/>
  <c r="G15" i="27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6" i="27"/>
  <c r="G37" i="27"/>
  <c r="G38" i="27"/>
  <c r="G39" i="27"/>
  <c r="G40" i="27"/>
  <c r="G41" i="27"/>
  <c r="G42" i="27"/>
  <c r="G45" i="27"/>
  <c r="G13" i="27"/>
  <c r="G8" i="27"/>
  <c r="G4" i="27" s="1"/>
  <c r="G93" i="16"/>
  <c r="G96" i="16"/>
  <c r="G99" i="16"/>
  <c r="G100" i="16"/>
  <c r="G101" i="16"/>
  <c r="G102" i="16"/>
  <c r="G105" i="16"/>
  <c r="G106" i="16"/>
  <c r="G107" i="16"/>
  <c r="G108" i="16"/>
  <c r="G92" i="16"/>
  <c r="G69" i="16"/>
  <c r="G72" i="16"/>
  <c r="G73" i="16"/>
  <c r="G74" i="16"/>
  <c r="G77" i="16"/>
  <c r="G78" i="16"/>
  <c r="G81" i="16"/>
  <c r="G82" i="16"/>
  <c r="G83" i="16"/>
  <c r="G84" i="16"/>
  <c r="G85" i="16"/>
  <c r="G87" i="16"/>
  <c r="G68" i="16"/>
  <c r="G55" i="16"/>
  <c r="G56" i="16"/>
  <c r="G57" i="16"/>
  <c r="G58" i="16"/>
  <c r="G60" i="16"/>
  <c r="G61" i="16"/>
  <c r="G62" i="16"/>
  <c r="G63" i="16"/>
  <c r="G54" i="16"/>
  <c r="G38" i="16"/>
  <c r="G39" i="16"/>
  <c r="G40" i="16"/>
  <c r="G43" i="16"/>
  <c r="G46" i="16"/>
  <c r="G49" i="16"/>
  <c r="G50" i="16"/>
  <c r="G51" i="16"/>
  <c r="G37" i="16"/>
  <c r="G10" i="16"/>
  <c r="G11" i="16"/>
  <c r="G12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31" i="16"/>
  <c r="G32" i="16"/>
  <c r="G9" i="16"/>
  <c r="G6" i="17" l="1"/>
  <c r="G20" i="17"/>
  <c r="G6" i="19"/>
  <c r="G34" i="16"/>
  <c r="G65" i="16"/>
  <c r="G60" i="18"/>
  <c r="G43" i="18"/>
  <c r="G24" i="18"/>
  <c r="G10" i="27"/>
  <c r="G89" i="16"/>
  <c r="G6" i="16"/>
  <c r="G45" i="19"/>
  <c r="G20" i="19"/>
  <c r="G6" i="18"/>
  <c r="G39" i="17"/>
  <c r="D83" i="46"/>
  <c r="D82" i="46"/>
  <c r="D80" i="46"/>
  <c r="D79" i="46"/>
  <c r="D78" i="46"/>
  <c r="H75" i="46"/>
  <c r="H73" i="46"/>
  <c r="H71" i="46"/>
  <c r="H70" i="46"/>
  <c r="H69" i="46"/>
  <c r="H68" i="46"/>
  <c r="H67" i="46"/>
  <c r="H66" i="46"/>
  <c r="H62" i="46"/>
  <c r="H60" i="46" s="1"/>
  <c r="E81" i="46" s="1"/>
  <c r="H58" i="46"/>
  <c r="H54" i="46"/>
  <c r="H53" i="46"/>
  <c r="H52" i="46"/>
  <c r="H50" i="46"/>
  <c r="H49" i="46"/>
  <c r="H48" i="46"/>
  <c r="H43" i="46"/>
  <c r="H37" i="46"/>
  <c r="H35" i="46"/>
  <c r="H33" i="46"/>
  <c r="H25" i="46"/>
  <c r="H24" i="46"/>
  <c r="H23" i="46"/>
  <c r="H22" i="46"/>
  <c r="H21" i="46"/>
  <c r="H20" i="46"/>
  <c r="H19" i="46"/>
  <c r="H15" i="46"/>
  <c r="H14" i="46"/>
  <c r="D88" i="45"/>
  <c r="D87" i="45"/>
  <c r="D85" i="45"/>
  <c r="D84" i="45"/>
  <c r="D83" i="45"/>
  <c r="H80" i="45"/>
  <c r="H78" i="45" s="1"/>
  <c r="H76" i="45"/>
  <c r="H75" i="45"/>
  <c r="H74" i="45"/>
  <c r="H73" i="45"/>
  <c r="H72" i="45"/>
  <c r="H71" i="45"/>
  <c r="H67" i="45"/>
  <c r="H65" i="45"/>
  <c r="E86" i="45" s="1"/>
  <c r="H63" i="45"/>
  <c r="H59" i="45"/>
  <c r="H58" i="45"/>
  <c r="H57" i="45"/>
  <c r="H56" i="45"/>
  <c r="H55" i="45"/>
  <c r="H53" i="45"/>
  <c r="H52" i="45"/>
  <c r="H51" i="45"/>
  <c r="H46" i="45"/>
  <c r="H38" i="45"/>
  <c r="H35" i="45"/>
  <c r="H33" i="45"/>
  <c r="H31" i="45"/>
  <c r="H24" i="45"/>
  <c r="H23" i="45"/>
  <c r="H22" i="45"/>
  <c r="H21" i="45"/>
  <c r="H20" i="45"/>
  <c r="H19" i="45"/>
  <c r="H15" i="45"/>
  <c r="H14" i="45"/>
  <c r="F140" i="44"/>
  <c r="F137" i="44"/>
  <c r="F134" i="44"/>
  <c r="F131" i="44"/>
  <c r="F126" i="44"/>
  <c r="F123" i="44"/>
  <c r="F120" i="44"/>
  <c r="F117" i="44"/>
  <c r="F114" i="44"/>
  <c r="F111" i="44"/>
  <c r="F108" i="44"/>
  <c r="F105" i="44"/>
  <c r="F102" i="44"/>
  <c r="F99" i="44"/>
  <c r="F96" i="44"/>
  <c r="F93" i="44"/>
  <c r="F90" i="44"/>
  <c r="F87" i="44"/>
  <c r="F84" i="44"/>
  <c r="F81" i="44"/>
  <c r="F78" i="44"/>
  <c r="F75" i="44"/>
  <c r="F72" i="44"/>
  <c r="F69" i="44"/>
  <c r="F66" i="44"/>
  <c r="F63" i="44"/>
  <c r="F60" i="44"/>
  <c r="F57" i="44"/>
  <c r="F54" i="44"/>
  <c r="F50" i="44"/>
  <c r="F47" i="44"/>
  <c r="F44" i="44"/>
  <c r="F41" i="44"/>
  <c r="F38" i="44"/>
  <c r="F35" i="44"/>
  <c r="D30" i="44"/>
  <c r="F30" i="44" s="1"/>
  <c r="F27" i="44"/>
  <c r="F24" i="44"/>
  <c r="F21" i="44"/>
  <c r="F18" i="44"/>
  <c r="F15" i="44"/>
  <c r="F9" i="44"/>
  <c r="H10" i="46" l="1"/>
  <c r="E78" i="46" s="1"/>
  <c r="H17" i="45"/>
  <c r="E84" i="45" s="1"/>
  <c r="H10" i="45"/>
  <c r="E83" i="45" s="1"/>
  <c r="H64" i="46"/>
  <c r="E82" i="46" s="1"/>
  <c r="H27" i="46"/>
  <c r="E80" i="46" s="1"/>
  <c r="H17" i="46"/>
  <c r="E79" i="46" s="1"/>
  <c r="H26" i="45"/>
  <c r="E85" i="45" s="1"/>
  <c r="H69" i="45"/>
  <c r="E87" i="45" s="1"/>
  <c r="F144" i="44"/>
  <c r="E83" i="46"/>
  <c r="E88" i="45"/>
  <c r="C12" i="49" l="1"/>
  <c r="C29" i="49"/>
  <c r="C28" i="49"/>
  <c r="C27" i="49"/>
  <c r="E87" i="46"/>
  <c r="E92" i="45"/>
  <c r="C36" i="49" l="1"/>
  <c r="E89" i="46"/>
  <c r="E91" i="46" s="1"/>
  <c r="E96" i="45"/>
  <c r="C33" i="49" l="1"/>
  <c r="F137" i="37" l="1"/>
  <c r="F134" i="37"/>
  <c r="F131" i="37"/>
  <c r="F128" i="37"/>
  <c r="F124" i="37"/>
  <c r="F121" i="37"/>
  <c r="F118" i="37"/>
  <c r="F113" i="37"/>
  <c r="F110" i="37"/>
  <c r="F109" i="37"/>
  <c r="F108" i="37"/>
  <c r="F103" i="37"/>
  <c r="F100" i="37"/>
  <c r="F95" i="37"/>
  <c r="F94" i="37"/>
  <c r="F93" i="37"/>
  <c r="F88" i="37"/>
  <c r="F87" i="37"/>
  <c r="F86" i="37"/>
  <c r="F81" i="37"/>
  <c r="F80" i="37"/>
  <c r="F79" i="37"/>
  <c r="F78" i="37"/>
  <c r="F77" i="37"/>
  <c r="F76" i="37"/>
  <c r="F75" i="37"/>
  <c r="F74" i="37"/>
  <c r="F73" i="37"/>
  <c r="F72" i="37"/>
  <c r="F71" i="37"/>
  <c r="F70" i="37"/>
  <c r="F69" i="37"/>
  <c r="F68" i="37"/>
  <c r="F67" i="37"/>
  <c r="F66" i="37"/>
  <c r="F65" i="37"/>
  <c r="F59" i="37"/>
  <c r="F58" i="37"/>
  <c r="F57" i="37"/>
  <c r="F56" i="37"/>
  <c r="F55" i="37"/>
  <c r="F50" i="37"/>
  <c r="F49" i="37"/>
  <c r="F48" i="37"/>
  <c r="F40" i="37"/>
  <c r="F37" i="37"/>
  <c r="F34" i="37"/>
  <c r="F31" i="37"/>
  <c r="F28" i="37"/>
  <c r="F25" i="37"/>
  <c r="F22" i="37"/>
  <c r="F18" i="37"/>
  <c r="F15" i="37"/>
  <c r="F11" i="37"/>
  <c r="F8" i="37"/>
  <c r="F5" i="37"/>
  <c r="F139" i="37" s="1"/>
  <c r="C24" i="49" s="1"/>
  <c r="C32" i="49" l="1"/>
  <c r="H12" i="35" l="1"/>
  <c r="H15" i="35"/>
  <c r="H18" i="35"/>
  <c r="H19" i="35"/>
  <c r="H22" i="35"/>
  <c r="H23" i="35"/>
  <c r="H24" i="35"/>
  <c r="H25" i="35"/>
  <c r="H26" i="35"/>
  <c r="H27" i="35"/>
  <c r="D30" i="35"/>
  <c r="H12" i="34"/>
  <c r="H13" i="34"/>
  <c r="H16" i="34"/>
  <c r="H19" i="34"/>
  <c r="H21" i="34"/>
  <c r="H26" i="34"/>
  <c r="H29" i="34"/>
  <c r="H30" i="34"/>
  <c r="H31" i="34"/>
  <c r="D34" i="34"/>
  <c r="D35" i="34"/>
  <c r="H12" i="33"/>
  <c r="H13" i="33"/>
  <c r="H16" i="33"/>
  <c r="H19" i="33"/>
  <c r="H20" i="33"/>
  <c r="H23" i="33"/>
  <c r="H25" i="33"/>
  <c r="H30" i="33"/>
  <c r="H33" i="33"/>
  <c r="H36" i="33"/>
  <c r="H40" i="33"/>
  <c r="H41" i="33"/>
  <c r="H44" i="33"/>
  <c r="H45" i="33"/>
  <c r="H46" i="33"/>
  <c r="D49" i="33"/>
  <c r="D50" i="33"/>
  <c r="H12" i="32"/>
  <c r="H13" i="32"/>
  <c r="H16" i="32"/>
  <c r="H19" i="32"/>
  <c r="H20" i="32"/>
  <c r="H23" i="32"/>
  <c r="H25" i="32"/>
  <c r="H30" i="32"/>
  <c r="H31" i="32"/>
  <c r="H32" i="32"/>
  <c r="H35" i="32"/>
  <c r="H36" i="32"/>
  <c r="H37" i="32"/>
  <c r="H40" i="32"/>
  <c r="H41" i="32"/>
  <c r="H44" i="32"/>
  <c r="H45" i="32"/>
  <c r="H46" i="32"/>
  <c r="D49" i="32"/>
  <c r="D50" i="32"/>
  <c r="H12" i="31"/>
  <c r="H13" i="31"/>
  <c r="H16" i="31"/>
  <c r="H19" i="31"/>
  <c r="H20" i="31"/>
  <c r="H23" i="31"/>
  <c r="H25" i="31"/>
  <c r="H30" i="31"/>
  <c r="H33" i="31"/>
  <c r="H34" i="31"/>
  <c r="H35" i="31"/>
  <c r="H36" i="31"/>
  <c r="H39" i="31"/>
  <c r="H40" i="31"/>
  <c r="H41" i="31"/>
  <c r="H42" i="31"/>
  <c r="H43" i="31"/>
  <c r="H44" i="31"/>
  <c r="H47" i="31"/>
  <c r="H48" i="31"/>
  <c r="D52" i="31"/>
  <c r="D53" i="31"/>
  <c r="H12" i="30"/>
  <c r="H13" i="30"/>
  <c r="H16" i="30"/>
  <c r="H19" i="30"/>
  <c r="H20" i="30"/>
  <c r="H23" i="30"/>
  <c r="H25" i="30"/>
  <c r="H30" i="30"/>
  <c r="H33" i="30"/>
  <c r="H36" i="30"/>
  <c r="H38" i="30"/>
  <c r="H39" i="30"/>
  <c r="H42" i="30"/>
  <c r="H43" i="30"/>
  <c r="H44" i="30"/>
  <c r="H45" i="30"/>
  <c r="H48" i="30"/>
  <c r="H49" i="30"/>
  <c r="H51" i="30"/>
  <c r="D54" i="30"/>
  <c r="D55" i="30"/>
  <c r="H12" i="29"/>
  <c r="H13" i="29"/>
  <c r="H16" i="29"/>
  <c r="H19" i="29"/>
  <c r="H20" i="29"/>
  <c r="H23" i="29"/>
  <c r="H25" i="29"/>
  <c r="H30" i="29"/>
  <c r="H31" i="29"/>
  <c r="H34" i="29"/>
  <c r="H35" i="29"/>
  <c r="H36" i="29"/>
  <c r="H37" i="29"/>
  <c r="H40" i="29"/>
  <c r="H41" i="29"/>
  <c r="H44" i="29"/>
  <c r="H45" i="29"/>
  <c r="H46" i="29"/>
  <c r="D49" i="29"/>
  <c r="D50" i="29"/>
  <c r="H9" i="34" l="1"/>
  <c r="E34" i="34" s="1"/>
  <c r="E36" i="34" s="1"/>
  <c r="H9" i="35"/>
  <c r="E30" i="35" s="1"/>
  <c r="E31" i="35" s="1"/>
  <c r="H23" i="34"/>
  <c r="E35" i="34" s="1"/>
  <c r="H27" i="33"/>
  <c r="E50" i="33" s="1"/>
  <c r="H9" i="33"/>
  <c r="E49" i="33" s="1"/>
  <c r="E51" i="33" s="1"/>
  <c r="H27" i="32"/>
  <c r="E50" i="32" s="1"/>
  <c r="H9" i="32"/>
  <c r="E49" i="32" s="1"/>
  <c r="H27" i="31"/>
  <c r="E53" i="31" s="1"/>
  <c r="H9" i="31"/>
  <c r="E52" i="31" s="1"/>
  <c r="H27" i="30"/>
  <c r="E55" i="30" s="1"/>
  <c r="H9" i="30"/>
  <c r="E54" i="30" s="1"/>
  <c r="E56" i="30" s="1"/>
  <c r="H27" i="29"/>
  <c r="E50" i="29" s="1"/>
  <c r="H9" i="29"/>
  <c r="E49" i="29" s="1"/>
  <c r="E52" i="33"/>
  <c r="E53" i="33" s="1"/>
  <c r="C20" i="49" l="1"/>
  <c r="E32" i="35"/>
  <c r="E33" i="35" s="1"/>
  <c r="C19" i="49"/>
  <c r="C18" i="49"/>
  <c r="E51" i="32"/>
  <c r="C17" i="49" s="1"/>
  <c r="E54" i="31"/>
  <c r="C16" i="49" s="1"/>
  <c r="C15" i="49"/>
  <c r="E51" i="29"/>
  <c r="E52" i="29" s="1"/>
  <c r="E53" i="29" s="1"/>
  <c r="E37" i="34"/>
  <c r="E38" i="34"/>
  <c r="E57" i="30"/>
  <c r="E58" i="30"/>
  <c r="E52" i="32" l="1"/>
  <c r="E53" i="32" s="1"/>
  <c r="E55" i="31"/>
  <c r="E56" i="31" s="1"/>
  <c r="C14" i="49"/>
  <c r="G70" i="17"/>
  <c r="G51" i="27"/>
  <c r="G67" i="17" l="1"/>
  <c r="G63" i="19"/>
  <c r="G65" i="19"/>
  <c r="G68" i="17"/>
  <c r="G115" i="16" l="1"/>
  <c r="G116" i="16"/>
  <c r="G114" i="16"/>
  <c r="G81" i="18"/>
  <c r="G80" i="18"/>
  <c r="G52" i="27"/>
  <c r="G53" i="27" s="1"/>
  <c r="G82" i="18"/>
  <c r="G113" i="16"/>
  <c r="G64" i="19"/>
  <c r="G66" i="19" s="1"/>
  <c r="C10" i="49" s="1"/>
  <c r="G69" i="17"/>
  <c r="G72" i="17" s="1"/>
  <c r="C9" i="49" s="1"/>
  <c r="C11" i="49" l="1"/>
  <c r="G67" i="19"/>
  <c r="G73" i="17"/>
  <c r="G74" i="17" s="1"/>
  <c r="G54" i="27"/>
  <c r="G83" i="18"/>
  <c r="G84" i="18" s="1"/>
  <c r="G117" i="16"/>
  <c r="C7" i="49" s="1"/>
  <c r="C8" i="49" l="1"/>
  <c r="C39" i="49" s="1"/>
  <c r="G118" i="16"/>
  <c r="G119" i="16" s="1"/>
  <c r="G85" i="18"/>
  <c r="G55" i="27"/>
  <c r="G68" i="19"/>
  <c r="G86" i="18" l="1"/>
  <c r="C41" i="49" l="1"/>
  <c r="C42" i="49" s="1"/>
  <c r="C43" i="49" s="1"/>
</calcChain>
</file>

<file path=xl/sharedStrings.xml><?xml version="1.0" encoding="utf-8"?>
<sst xmlns="http://schemas.openxmlformats.org/spreadsheetml/2006/main" count="2468" uniqueCount="887">
  <si>
    <t>0009</t>
  </si>
  <si>
    <t>0010</t>
  </si>
  <si>
    <t>0011</t>
  </si>
  <si>
    <t>0012</t>
  </si>
  <si>
    <t>0013</t>
  </si>
  <si>
    <t>S 1 1 121</t>
  </si>
  <si>
    <t>Obnova in zavarovanje zakoličbe osi trase ostale javne ceste v ravninskem terenu</t>
  </si>
  <si>
    <t>S 1 1 221</t>
  </si>
  <si>
    <t>Postavitev in zavarovanje prečnega profila ostale javne ceste v ravninskem terenu</t>
  </si>
  <si>
    <t>S 1 1 311</t>
  </si>
  <si>
    <t>Postavitev in zavarovanje profilov za zakoličbo objekta s površino do 50 m2</t>
  </si>
  <si>
    <t>S 1 2 421</t>
  </si>
  <si>
    <t>Porušitev in odstranitev kanalizacije iz cevi s premerom do 40 cm</t>
  </si>
  <si>
    <t>S 1 2 343</t>
  </si>
  <si>
    <t>Porušitev in odstranitev tlakovanega vozišča iz kock s stranico 13 do 18 cm</t>
  </si>
  <si>
    <t>S 1 2 411</t>
  </si>
  <si>
    <t>Porušitev in odstranitev prepusta iz cevi s premerom do 60 cm</t>
  </si>
  <si>
    <t>S 1 2 382</t>
  </si>
  <si>
    <t>Rezanje asfaltne plasti s talno diamantno žago, debele 6 do 10 cm</t>
  </si>
  <si>
    <t>S 1 2 142</t>
  </si>
  <si>
    <t>Odstranitev grmovja in dreves z debli premera do 10 cm ter vej na gosto porasli površini - strojno</t>
  </si>
  <si>
    <t>S 1 2 161</t>
  </si>
  <si>
    <t>Odstranitev panja s premerom 11 do 30 cm z odvozom na deponijo na razdaljo do 100 m</t>
  </si>
  <si>
    <t>S 1 2 291</t>
  </si>
  <si>
    <t>Porušitev in odstranitev ograje iz žične mreže</t>
  </si>
  <si>
    <t>S 1 2 297</t>
  </si>
  <si>
    <t>Porušitev in odstranitev ograje iz ..........................</t>
  </si>
  <si>
    <t>S 1 2 292</t>
  </si>
  <si>
    <t>Porušitev in odstranitev ograje iz lesenih letev</t>
  </si>
  <si>
    <t>S 1 2 381</t>
  </si>
  <si>
    <t>Rezanje asfaltne plasti s talno diamantno žago, debele do 5 cm</t>
  </si>
  <si>
    <t>S 1 2 323</t>
  </si>
  <si>
    <t>Porušitev in odstranitev asfaltne plasti v debelini nad 10 cm</t>
  </si>
  <si>
    <t>S 2 1 223</t>
  </si>
  <si>
    <t>Široki izkop vezljive zemljine - 3. kategorije - strojno z odrivom do 100 m</t>
  </si>
  <si>
    <t>S 2 1 314</t>
  </si>
  <si>
    <t>Izkop vezljive zemljine/zrnate kamnine - 3. kategorije za temelje, kanalske rove, prepuste, jaške in drenaže, širine do 1,0 m in globine do 1,0 m - strojno, planiranje dna ročno</t>
  </si>
  <si>
    <t>S 2 3 311</t>
  </si>
  <si>
    <t>Dobava in vgraditev geotekstilije za ločilno plast (po načrtu), natezna trdnost do 12 kN/m2</t>
  </si>
  <si>
    <t>S 2 4 118</t>
  </si>
  <si>
    <t xml:space="preserve">Izdelava nasipa iz zrnate kamnine - 3. kategorije z dobavo iz gramoznice </t>
  </si>
  <si>
    <t>S 2 4 461</t>
  </si>
  <si>
    <t>Izdelava posteljice v debelini plasti do 50 cm iz zrnate kamnine - 3. kategorije</t>
  </si>
  <si>
    <t>S 2 5 132</t>
  </si>
  <si>
    <t>Humuziranje zelenice brez valjanja, v debelini do 15 cm - strojno</t>
  </si>
  <si>
    <t>S 2 9 152</t>
  </si>
  <si>
    <t>Odlaganje odpadne zmesi zemljine in kamnine</t>
  </si>
  <si>
    <t>S 3 1 344</t>
  </si>
  <si>
    <t>Izdelava zgornje nosilne plasti bituminiziranega drobljenca zrnavosti 0/22 ali 0/32 mm v debelini 8 cm</t>
  </si>
  <si>
    <t>S 3 2 263</t>
  </si>
  <si>
    <t>Izdelava obrabne in zaporne ali zaščitne plasti bitumenskega betona BB 11k iz zmesi zrn iz karbonatnih kamnin in cestogradbenega bitumna v debelini 40 mm</t>
  </si>
  <si>
    <t>S 3 4 1221</t>
  </si>
  <si>
    <t>Izdelava tlakovane obrabne plasti - mozaika iz tlakovcev iz karbonatne kamnine velikosti 8/8/8 cm, stiki zapolnjeni s cementno malto</t>
  </si>
  <si>
    <t>S 3 4 912</t>
  </si>
  <si>
    <t>Izdelava podložne plasti za tlakovano obrabno plast iz cementne malte</t>
  </si>
  <si>
    <t>S 3 5 277</t>
  </si>
  <si>
    <t>Dobava in vgraditev dvignjenega vtočnega robnika s prerezom 15/25 cm iz .........</t>
  </si>
  <si>
    <t>S 3 6 134</t>
  </si>
  <si>
    <t>Izdelava bankine iz drobljenca, široke nad 1,00 m</t>
  </si>
  <si>
    <t>1.4.1 Površinsko odvodnjavanje</t>
  </si>
  <si>
    <t>S 4 1 231</t>
  </si>
  <si>
    <t>Utrditev jarka s kanaletami na stik iz cementnega betona, dolžine 100 cm in notranje širine dna kanalete 30 cm, na podložni plasti iz zmesi zrn drobljenca, debeli 10 cm</t>
  </si>
  <si>
    <t>S 4 1 125</t>
  </si>
  <si>
    <t>Utrditev dna v debelini 30 cm z mačjimi glavami</t>
  </si>
  <si>
    <t>Izdelava vzdolžne in prečne plitve drenaže globine do 1,0 m, na planumu izkopa, z gibljivimi plastičnimi cevmi premera 15 cm</t>
  </si>
  <si>
    <t>1.4.4 Jaški</t>
  </si>
  <si>
    <t>S 4 4 122</t>
  </si>
  <si>
    <t>S 4 4  822</t>
  </si>
  <si>
    <t>Izdelava jaška iz polietilena, krožnega prereza, premer 40 cm, globine nad 1 do 2 m</t>
  </si>
  <si>
    <t>S 4 4 822</t>
  </si>
  <si>
    <t>Dobava in vgraditev rešetke iz duktilne litine z nosilnostjo 50 kN, krožnega prereza s premerom 450 mm</t>
  </si>
  <si>
    <t>S 4 4 961</t>
  </si>
  <si>
    <t>Dobava in vgraditev pokrova iz duktilne litine z nosilnostjo 250 kN, krožnega prereza s premerom 500 mm</t>
  </si>
  <si>
    <t>1.4.5 Prepusti</t>
  </si>
  <si>
    <t>S 4 5 112</t>
  </si>
  <si>
    <t>Izdelava prepusta krožnega prereza iz cevi iz cementnega betona s premerom 40 cm</t>
  </si>
  <si>
    <t>S 4 5 114</t>
  </si>
  <si>
    <t>Izdelava prepusta krožnega prereza iz cevi iz cementnega betona s premerom 60 cm</t>
  </si>
  <si>
    <t>S 4 5 211</t>
  </si>
  <si>
    <t>Izdelava vtočne ali iztočne glave prepusta krožnega prereza iz cementnega betona premera 40 cm</t>
  </si>
  <si>
    <t>S 4 5 213</t>
  </si>
  <si>
    <t>Izdelava poševne vtočne ali iztočne glave prepusta krožnega prereza iz cementnega betona s premerom 60 cm</t>
  </si>
  <si>
    <t>Projekt:829+A.P PODVINCI-AVT.POSTAJA</t>
  </si>
  <si>
    <t>S 2 1 234</t>
  </si>
  <si>
    <t>Široki izkop zrnate kamnine - 3. kategorije - strojno z nakladanjem</t>
  </si>
  <si>
    <t>S 2 3 323</t>
  </si>
  <si>
    <t>Dobava in vgraditev geotekstilije za filtrsko plast (po načrtu), karakteristična velikost por 0,11 do 0,15 mm</t>
  </si>
  <si>
    <t>S 2 4 112</t>
  </si>
  <si>
    <t>Vgraditev nasipa iz zrnate kamnine - 3. kategorije</t>
  </si>
  <si>
    <t>S 2 9 118</t>
  </si>
  <si>
    <t>Prevoz materiala na razdaljo nad 7000 do 10000 m</t>
  </si>
  <si>
    <t>S 4 1 242</t>
  </si>
  <si>
    <t>Izdelava asfaltne mulde iz BNOP 0/16 mm, debeline 6 cm in širine 50 cm</t>
  </si>
  <si>
    <t>1.6 OPREMA CEST</t>
  </si>
  <si>
    <t>1.6.6 Druga prometna oprema</t>
  </si>
  <si>
    <t>Dobava in montaža tipskega objekta avtobusnega postakjališča skladno z celostno podobo.</t>
  </si>
  <si>
    <t>Projekt:829+KPZ PODVINCI-PEŠ.KOLES.POT,OGRAJE</t>
  </si>
  <si>
    <t>S 1 1 321</t>
  </si>
  <si>
    <t>Določitev in preverjanje položajev, višin in smeri pri gradnji objekta s površino do 200 m2</t>
  </si>
  <si>
    <t>S 1 1 323</t>
  </si>
  <si>
    <t>Določitev in preverjanje položajev, višin in smeri pri gradnji objekta s površino nad 500 m2</t>
  </si>
  <si>
    <t>S 2 4 2122c</t>
  </si>
  <si>
    <t>Zasipanje zidu z naravno pridobljeno težko zemljino - plast &lt; 20 cm - strojno</t>
  </si>
  <si>
    <t>S 3 1 112</t>
  </si>
  <si>
    <t>Izdelava nevezane nosilne plasti gramoza v debelini 21 do 30 cm</t>
  </si>
  <si>
    <t>S 3 1 1121</t>
  </si>
  <si>
    <t>Izdelava nevezane nosilne plasti gramoza v debelini od 21 do 30 cm (grejder)</t>
  </si>
  <si>
    <t>S 3 5 231</t>
  </si>
  <si>
    <t>Dobava in vgraditev predfabriciranega pogreznjenega robnika iz cementnega betona  s prerezom 5/25 cm</t>
  </si>
  <si>
    <t>S 3 6 122</t>
  </si>
  <si>
    <t>Izdelava bankine iz prodca, široke 0,51 do 0,75 m</t>
  </si>
  <si>
    <t>S 5 1 311</t>
  </si>
  <si>
    <t>Izdelava podprtega opaža za raven zid, visok do 2 m</t>
  </si>
  <si>
    <t>1.5.2 Dela z jeklom za ojačitev</t>
  </si>
  <si>
    <t>1.5.3 Dela s cementnim betonom</t>
  </si>
  <si>
    <t>S 5 3 132</t>
  </si>
  <si>
    <t>S 5 3 133</t>
  </si>
  <si>
    <t>S 5 8 232</t>
  </si>
  <si>
    <t>Dobava in vgraditev ograje za pešce po detajlu iz načrta iz jeklenih cevnih ali pravokotnih profilov z vertikalnimi in/ali horizontalnimi polnili, visoke ... cm</t>
  </si>
  <si>
    <t>S 5 8 211</t>
  </si>
  <si>
    <t>Dobava in vgraditev ograje za pešce iz jeklenih cevnih profilov z vertikalnimi polnili, visoke 110 cm</t>
  </si>
  <si>
    <t>Projekt:829+s.c PODVINCI STRANSKA CESTA</t>
  </si>
  <si>
    <t>S 2 9 151</t>
  </si>
  <si>
    <t>Odlaganje odpadne zemljine</t>
  </si>
  <si>
    <t>S 2 9 131</t>
  </si>
  <si>
    <t>Razprostiranje odvečne plodne zemljine - 1. kategorije</t>
  </si>
  <si>
    <t>S 3 1 642</t>
  </si>
  <si>
    <t>Izdelava nosilne plasti bituminizirane zmesi AC 32 base B 50/70 A3 v debelini 8 cm</t>
  </si>
  <si>
    <t>S 3 2 273</t>
  </si>
  <si>
    <t>Izdelava obrabne in zaporne plasti bituminizirane zmesi AC 11 surf B 50/70 A3 v debelini 4 cm</t>
  </si>
  <si>
    <t>S 3 2 256</t>
  </si>
  <si>
    <t>Izdelava obrabne in zaporne plasti bituminizirane zmesi AC 8 surf, vezivo B 50/70, razred bituminizirane zmesi A5, v debelini 5 cm</t>
  </si>
  <si>
    <t>S 3 2 591</t>
  </si>
  <si>
    <t>Cišcenje utrjene/odrezkane površine podlage pred pobrizgom z bitumenskim vezivom</t>
  </si>
  <si>
    <t>S 3 2 563</t>
  </si>
  <si>
    <t>Pobrizg podlage z bitumensko emulzijo 0,6 kg/m2</t>
  </si>
  <si>
    <t>REKAPITULACIJA  faza ll</t>
  </si>
  <si>
    <t>Projekt:829prom R3-712/1331 skozi naselje Podvinci PROMETNA OPREMA</t>
  </si>
  <si>
    <t>DNI</t>
  </si>
  <si>
    <t>1.6.1 Pokončna oprema cest</t>
  </si>
  <si>
    <t>S 6 1 132</t>
  </si>
  <si>
    <t>Izdelava temelja iz cementnega betona C 12/15, globine 100 cm, premera 30 cm</t>
  </si>
  <si>
    <t>S 6 1 214</t>
  </si>
  <si>
    <t>Dobava in vgraditev stebrička za prometni znak iz vroče cinkane jeklene cevi s premerom 64 mm, dolge 2000 mm</t>
  </si>
  <si>
    <t>S 6 1 215</t>
  </si>
  <si>
    <t>Dobava in vgraditev stebrička za prometni znak iz vroče cinkane jeklene cevi s premerom 64 mm, dolge 2500 mm</t>
  </si>
  <si>
    <t>S 6 1 216</t>
  </si>
  <si>
    <t>Dobava in vgraditev stebrička za prometni znak iz vroče cinkane jeklene cevi s premerom 64 mm, dolge 3000 mm</t>
  </si>
  <si>
    <t>S 6 1 217</t>
  </si>
  <si>
    <t>Dobava in vgraditev stebrička za prometni znak iz vroče cinkane jeklene cevi s premerom 64 mm, dolge 3500 mm</t>
  </si>
  <si>
    <t>S 6 1 218</t>
  </si>
  <si>
    <t>Dobava in vgraditev stebrička za prometni znak iz vroče cinkane jeklene cevi s premerom 64 mm, dolge 4000 mm</t>
  </si>
  <si>
    <t>S 6 1 219</t>
  </si>
  <si>
    <t>Dobava in vgraditev stebrička za prometni znak iz vroče cinkane jeklene cevi s premerom 64 mm, dolge 4500 mm</t>
  </si>
  <si>
    <t>S 6 1 246</t>
  </si>
  <si>
    <t>Dobava in vgraditev stebrička za prometni znak iz ....................... cevi s premerom / stranico ......... mm, dolge 3000 mm</t>
  </si>
  <si>
    <t>S 6 1 249</t>
  </si>
  <si>
    <t>Dobava in vgraditev stebrička za prometni znak iz ....................... cevi s premerom / stranico ......... mm, dolge 4500 mm</t>
  </si>
  <si>
    <t>S 6 1 442</t>
  </si>
  <si>
    <t>Dobava in pritrditev trikotnega prometnega znaka, podloga iz aluminijaste pločevine, znak z odsevno folijo 1. vrste, dolžina stranice a = 900 mm</t>
  </si>
  <si>
    <t>S 6 1 452</t>
  </si>
  <si>
    <t>Dobava in pritrditev trikotnega prometnega znaka, podloga iz aluminijaste pločevine, znak z odsevno folijo 2. vrste, dolžina stranice a = 900 mm</t>
  </si>
  <si>
    <t>S 6 1 642</t>
  </si>
  <si>
    <t>Dobava in pritrditev okroglega prometnega znaka, podloga iz aluminijaste pločevine, znak z odsevno folijo 1. vrste, premera 600 mm</t>
  </si>
  <si>
    <t>S 6 1 652</t>
  </si>
  <si>
    <t>Dobava in pritrditev okroglega prometnega znaka, podloga iz aluminijaste pločevine, znak z odsevno folijo 2. vrste, premera 600 mm</t>
  </si>
  <si>
    <t>0014</t>
  </si>
  <si>
    <t>S 6 1 721</t>
  </si>
  <si>
    <t>Dobava in pritrditev prometnega znaka, podloga iz aluminijaste pločevine, znak z ............ barvo-folijo ....... vrste, velikost do 0,10 m2</t>
  </si>
  <si>
    <t>0015</t>
  </si>
  <si>
    <t>S 6 1 722</t>
  </si>
  <si>
    <t>Dobava in pritrditev prometnega znaka, podloga iz aluminijaste pločevine, znak z ............ barvo-folijo ....... vrste, velikost od 0,11 do 0,20 m2</t>
  </si>
  <si>
    <t>0016</t>
  </si>
  <si>
    <t>S 6 1 723</t>
  </si>
  <si>
    <t>Dobava in pritrditev prometnega znaka, podloga iz aluminijaste pločevine, znak z ............ barvo-folijo ....... vrste, velikost od 0,21 do 0,40 m2</t>
  </si>
  <si>
    <t>0017</t>
  </si>
  <si>
    <t>S 6 1 724</t>
  </si>
  <si>
    <t>Dobava in pritrditev prometnega znaka, podloga iz aluminijaste pločevine, znak z ............ barvo-folijo ....... vrste, velikost od 0,41 do 0,70 m2</t>
  </si>
  <si>
    <t>0018</t>
  </si>
  <si>
    <t>S 6 1 725</t>
  </si>
  <si>
    <t>Dobava in pritrditev prometnega znaka, podloga iz aluminijaste pločevine, znak z ............ barvo-folijo ....... vrste, velikost od 0,71 do 1,00 m2</t>
  </si>
  <si>
    <t>1.6.2 Označbe na voziščih</t>
  </si>
  <si>
    <t>N 6 1 1</t>
  </si>
  <si>
    <t>Izdelava debeloslojne epoksidne prevleke SIGNO-cds-GRIP na kolesarski stezi v območju križišča na vozišču. Prevleka debeline 3-5 mm iz pigmentiranega epoksidnega veziva (ca3,0kg/m2) in obarvanega kremenčevega peska (granulacija 0,7-1,2 mm, RAL 3020)</t>
  </si>
  <si>
    <t>S 6 2 122</t>
  </si>
  <si>
    <t>Izdelava tankoslojne vzdolžne označbe na vozišču z enokomponentno belo barvo, vključno 250 g/m2 posipa z drobci / kroglicami stekla, strojno, debelina plasti suhe snovi 250 mikrometra, širina črte 12 cm</t>
  </si>
  <si>
    <t>S 6 2 252</t>
  </si>
  <si>
    <t>Doplačilo za izdelavo prekinjenih vzdolžnih označb na vozišču, širina črte 12 cm</t>
  </si>
  <si>
    <t>S 6 2 121</t>
  </si>
  <si>
    <t>Izdelava tankoslojne vzdolžne označbe na vozišču z enokomponentno belo barvo, vključno 250 g/m2 posipa z drobci / kroglicami stekla, strojno, debelina plasti suhe snovi 250 mikrometra, širina črte 10 cm</t>
  </si>
  <si>
    <t>S 6 2 251</t>
  </si>
  <si>
    <t>Doplačilo za izdelavo prekinjenih vzdolžnih označb na vozišču, širina črte 10 cm</t>
  </si>
  <si>
    <t>S 6 2 168</t>
  </si>
  <si>
    <t>Izdelava tankoslojne prečne in ostalih označb na vozišču z enokomponentno belo barvo, vključno 250 g/m2 posipa z drobci / kroglicami stekla, strojno, debelina plasti suhe snovi 250 mikrometra, površina označbe nad 1,5 m2</t>
  </si>
  <si>
    <t>S 6 2 224</t>
  </si>
  <si>
    <t>Izdelava tankoslojne prečne in ostalih označb na vozišču z enokomponentno rumeno barvo, vključno 250 g/m2 posipa z drobci / kroglicami stekla, strojno, debelina plasti suhe snovi 200 mikrometra, površina označbe nad 1,5 m2</t>
  </si>
  <si>
    <t>1.6.3 Oprema za vodenje prometa</t>
  </si>
  <si>
    <t>S 6 3 122</t>
  </si>
  <si>
    <t>Dobava in postavitev plastičnega smernika s polnim prerezom, dolžina 1200 mm, z odsevnikom iz umetne snovi</t>
  </si>
  <si>
    <t>Postavka</t>
  </si>
  <si>
    <t>Normativ</t>
  </si>
  <si>
    <t>Opis postavke</t>
  </si>
  <si>
    <t xml:space="preserve">Enota </t>
  </si>
  <si>
    <t>Količina</t>
  </si>
  <si>
    <t>Cena za enoto</t>
  </si>
  <si>
    <t>Cena skupaj</t>
  </si>
  <si>
    <t>1 CESTNA DELA</t>
  </si>
  <si>
    <t>1.1 PREDDELA</t>
  </si>
  <si>
    <t>1.1.1 Geodetska dela</t>
  </si>
  <si>
    <t>0001</t>
  </si>
  <si>
    <t>KM</t>
  </si>
  <si>
    <t>0002</t>
  </si>
  <si>
    <t>KOS</t>
  </si>
  <si>
    <t>0003</t>
  </si>
  <si>
    <t>0004</t>
  </si>
  <si>
    <t>S 1 1 651</t>
  </si>
  <si>
    <t>Posnetek obstoječega objekta</t>
  </si>
  <si>
    <t>URA</t>
  </si>
  <si>
    <t>1.1.2 Čiščenje terena</t>
  </si>
  <si>
    <t>S 1 2 112</t>
  </si>
  <si>
    <t>Odstranitev grmovja na redko porasli površini (do 50 % pokritega tlorisa) - strojno</t>
  </si>
  <si>
    <t>M2</t>
  </si>
  <si>
    <t>S 1 2 374</t>
  </si>
  <si>
    <t xml:space="preserve">Rezkanje in odvoz asfaltne krovne plasti v debelini nad 10 cm </t>
  </si>
  <si>
    <t>M1</t>
  </si>
  <si>
    <t>S 1 2 391</t>
  </si>
  <si>
    <t>Porušitev in odstranitev robnika iz cementnega betona</t>
  </si>
  <si>
    <t>1.1.3 Ostala preddela</t>
  </si>
  <si>
    <t>S 1 3 221</t>
  </si>
  <si>
    <t>Ureditev začasnega obvoza v času gradnje po projektni dokumentaciji</t>
  </si>
  <si>
    <t>S 1 3 311</t>
  </si>
  <si>
    <t>Organizacija gradbišča - postavitev začasnih objektov</t>
  </si>
  <si>
    <t>S 1 3 312</t>
  </si>
  <si>
    <t>Organizacija gradbišča - odstranitev začasnih objektov</t>
  </si>
  <si>
    <t>1.2 ZEMELJSKA DELA</t>
  </si>
  <si>
    <t>1.2.1 Izkopi</t>
  </si>
  <si>
    <t>S 2 1 114</t>
  </si>
  <si>
    <t xml:space="preserve">Površinski izkop plodne zemljine - 1. kategorije - strojno z nakladanjem </t>
  </si>
  <si>
    <t>M3</t>
  </si>
  <si>
    <t>S 2 1 224</t>
  </si>
  <si>
    <t>Široki izkop vezljive zemljine - 3. kategorije - strojno z nakladanjem</t>
  </si>
  <si>
    <t>1.2.2 Planum temeljnih tal</t>
  </si>
  <si>
    <t>S 2 2 112</t>
  </si>
  <si>
    <t>Ureditev planuma temeljnih tal vezljive zemljine - 3. kategorije</t>
  </si>
  <si>
    <t>1.2.4 Nasipi, zasipi, klini, posteljica in glinasti naboj</t>
  </si>
  <si>
    <t>S 2 4 111</t>
  </si>
  <si>
    <t>Vgraditev nasipa iz vezljive zemljine - 3. kategorije</t>
  </si>
  <si>
    <t>1.2.5 Brežine in zelenice</t>
  </si>
  <si>
    <t>S 2 5 142</t>
  </si>
  <si>
    <t>Humuziranje zelenice z valjanjem, v debelini do 15 cm - strojno</t>
  </si>
  <si>
    <t>S 2 5 112</t>
  </si>
  <si>
    <t>Humuziranje brežine brez valjanja, v debelini do 15 cm - strojno</t>
  </si>
  <si>
    <t>S 2 5 151</t>
  </si>
  <si>
    <t>Doplačilo za zatravitev s semenom</t>
  </si>
  <si>
    <t>1.2.9 Prevozi, razprostiranje in ureditev deponij materiala</t>
  </si>
  <si>
    <t>S 2 9 117</t>
  </si>
  <si>
    <t>Prevoz materiala na razdaljo nad 5000 do 7000 m</t>
  </si>
  <si>
    <t>T</t>
  </si>
  <si>
    <t>S 2 9 153</t>
  </si>
  <si>
    <t>Odlaganje odpadnega asfalta na komunalno deponijo</t>
  </si>
  <si>
    <t>S 2 9 154</t>
  </si>
  <si>
    <t>Odlaganje odpadnega cementnega betona na komunalno deponijo</t>
  </si>
  <si>
    <t>1.3 VOZIŠČNE KONSTRUKCIJE</t>
  </si>
  <si>
    <t>1.3.1 Nosilne plasti</t>
  </si>
  <si>
    <t>S 3 1 132</t>
  </si>
  <si>
    <t>Izdelava nevezane nosilne plasti enakomerno zrnatega drobljenca iz kamnine v debelini 21 do 30 cm</t>
  </si>
  <si>
    <t>N 1 1 101</t>
  </si>
  <si>
    <t>1.3.2 Obrabne plasti</t>
  </si>
  <si>
    <t>1.3.4 Tlakovane obrabne plasti</t>
  </si>
  <si>
    <t>1.3.5 Robni elementi vozišč</t>
  </si>
  <si>
    <t>S 3 5 211</t>
  </si>
  <si>
    <t>Dobava in vgraditev predfabriciranega dvignjenega robnika iz cementnega betona  s prerezom 5/25 cm</t>
  </si>
  <si>
    <t>S 3 5 275</t>
  </si>
  <si>
    <t>Dobava in vgraditev dvignjenega vtočnega robnika s prerezom 15/25 cm iz cementnega betona</t>
  </si>
  <si>
    <t>S 3 5 214</t>
  </si>
  <si>
    <t>Dobava in vgraditev predfabriciranega dvignjenega robnika iz cementnega betona  s prerezom 15/25 cm</t>
  </si>
  <si>
    <t>S 3 5 235</t>
  </si>
  <si>
    <t>Dobava in vgraditev predfabriciranega pogreznjenega robnika iz cementnega betona  s prerezom 15/25 cm</t>
  </si>
  <si>
    <t>0005</t>
  </si>
  <si>
    <t>S 3 5 298</t>
  </si>
  <si>
    <t>Dobava in vgraditev predfabriciranega zavojnega robnika iz cementnega betona z izmerami 15/35/50 cm</t>
  </si>
  <si>
    <t>1.3.6 Bankine</t>
  </si>
  <si>
    <t>1.4 ODVODNJAVANJE</t>
  </si>
  <si>
    <t>1.4.2 Globinsko odvodnjavanje - drenaže</t>
  </si>
  <si>
    <t>S 4 2 114</t>
  </si>
  <si>
    <t>REKAPITULACIJA</t>
  </si>
  <si>
    <t xml:space="preserve">1.2 ZEMELJSKA DELA </t>
  </si>
  <si>
    <t>skupaj brez DDV</t>
  </si>
  <si>
    <t>skupaj z DDV</t>
  </si>
  <si>
    <t>S 1 1 313</t>
  </si>
  <si>
    <t>Postavitev in zavarovanje profilov za zakoličbo objekta s površino nad  100 m2</t>
  </si>
  <si>
    <t>S 1 2 111</t>
  </si>
  <si>
    <t>Odstranitev grmovja na redko porasli površini (do 50 % pokritega tlorisa) - ročno</t>
  </si>
  <si>
    <t>1.2.3 Ločilne, drenažne in filtrske plasti ter delovni plato</t>
  </si>
  <si>
    <t>1.5 GRADBENA IN OBRTNIŠKA DELA</t>
  </si>
  <si>
    <t>1.5.1 Tesarska dela</t>
  </si>
  <si>
    <t>1.5.8 Ključavničarska dela in dela v jeklu</t>
  </si>
  <si>
    <t>KG</t>
  </si>
  <si>
    <t>S 5 2 222</t>
  </si>
  <si>
    <t>S 5 3 111</t>
  </si>
  <si>
    <t>Dobava in vgraditev cementnega betona C8/10 v prerez do 0,15 m3/m2-m1</t>
  </si>
  <si>
    <t>0006</t>
  </si>
  <si>
    <t>0007</t>
  </si>
  <si>
    <t>0008</t>
  </si>
  <si>
    <t>DDV 22%</t>
  </si>
  <si>
    <t>Izdelava jaška iz cementnega betona, krožnega prereza s premerom 50 cm, globokega 1,0 do 1,5 m</t>
  </si>
  <si>
    <t>Dobava in pritrditev okroglega prometnega znaka, podloga iz aluminijaste pločevine, znak z odsevno folijo 1. vrste, premera 400 mm</t>
  </si>
  <si>
    <t>S 6 1 641</t>
  </si>
  <si>
    <t>S 6 1 451</t>
  </si>
  <si>
    <t>Dobava in pritrditev trikotnega prometnega znaka, podloga iz aluminijaste pločevine, znak z odsevno folijo 2. vrste, dolžina stranice a = 600 mm</t>
  </si>
  <si>
    <t>Dobava in pritrditev okroglega prometnega znaka, podloga iz aluminijaste pločevine, znak z odsevno folijo 2. vrste, premera 400 mm</t>
  </si>
  <si>
    <t>Dobava in vgraditev cementnega betona C25/30 v prerez 0,16 do 0,30 m3/m2-m1 (parapetni zid)</t>
  </si>
  <si>
    <t>Dobava in vgraditev cementnega betona C25/30 v prerez 0,31 do 0,50 m3/m2-m1 (temelj zidu)</t>
  </si>
  <si>
    <t>Dobava in postavitev rebrastih žic iz visokovrednega naravno trdega jekla B 500B s premerom do 12 mm, za srednje zahtevno ojačitev</t>
  </si>
  <si>
    <t>S 3 1 834</t>
  </si>
  <si>
    <t>Izdelava obrabnonosilne plasti bituminizirane zmesi AC 16 surf B 50/70 A4 Z3 v debelini 7 cm (mešana površina)</t>
  </si>
  <si>
    <t>Dobava in vgraditev geotekstilije za ločilno plast (po načrtu), natezna trdnost do nad 12 do 14 kN/m2</t>
  </si>
  <si>
    <t>S 2 3 312</t>
  </si>
  <si>
    <t xml:space="preserve">  CENA SKUPAJ (z DDV)</t>
  </si>
  <si>
    <t xml:space="preserve">  DDV (22%)</t>
  </si>
  <si>
    <t xml:space="preserve">  CENA SKUPAJ (brez DDV)</t>
  </si>
  <si>
    <t>Izdelava obloge (obbetoniranje) prepusta krožnega prereza iz cevi s premerom 60 cm s cementnim betonom C 12/15, po načrtu</t>
  </si>
  <si>
    <t>S 4 5 132</t>
  </si>
  <si>
    <t>4.5 Prepusti</t>
  </si>
  <si>
    <t>Dobava in vgraditev pokrova iz duktilne litine z nosilnostjo 125 kN, krožnega prereza s premerom 600 mm</t>
  </si>
  <si>
    <t>S 4 4 952</t>
  </si>
  <si>
    <t>Izdelava jaška iz cementnega betona, krožnega prereza s premerom 80 cm, globokega 1,0 do 1,5 m</t>
  </si>
  <si>
    <t>S 4 4 162</t>
  </si>
  <si>
    <t>4.4 Jaški</t>
  </si>
  <si>
    <t>Izdelava kanalizacije iz cevi iz cementnega betona, vključno s podložno plastjo iz zmesi kamnitih zrn, premera 60 cm, v globini do 1,0 m</t>
  </si>
  <si>
    <t>S 4 3 327</t>
  </si>
  <si>
    <t>Izdelava kanalizacije iz cevi iz cementnega betona, vključno s podložno plastjo iz zmesi kamnitih zrn, premera 30 cm, v globini do 1,0 m</t>
  </si>
  <si>
    <t>S 4 3 324</t>
  </si>
  <si>
    <t>Obbetoniranje cevi za kanalizacijo s cementnim betonom C 16/20, po detajlu iz načrta, premera 60 cm</t>
  </si>
  <si>
    <t>S 4 3 297</t>
  </si>
  <si>
    <t>Obbetoniranje cevi za kanalizacijo s cementnim betonom C 16/20, po detajlu iz načrta, premera 30 cm</t>
  </si>
  <si>
    <t>S 4 3 294</t>
  </si>
  <si>
    <t>4.3 Globinsko odvodnjavanje - kanalizacija</t>
  </si>
  <si>
    <t>Izdelava iztoka iz jarka v pobočni jarek/kanaleto s tlakom iz lomljenca, debeline 15 cm, stiki zapolnjeni s cementno malto, na podložni plasti iz zmesi zrn drobljenca, debeli 10 cm, na obstoječo podlago, po načrtu</t>
  </si>
  <si>
    <t>S 4 1 372</t>
  </si>
  <si>
    <t>Utrditev jarka s kanaletami na stik iz cementnega betona, dolžine 100 cm in notranje širine dna kanalete 50 cm, na podložni plasti iz zmesi zrn drobljenca, debeli 10 cm</t>
  </si>
  <si>
    <t>S 4 1 237</t>
  </si>
  <si>
    <t>4.1 Površinsko odvodnjavanje</t>
  </si>
  <si>
    <t>ODVODNJAVANJE SKUPAJ:</t>
  </si>
  <si>
    <t>4 ODVODNJAVANJE</t>
  </si>
  <si>
    <t>Razprostiranje odvečne vezljive zemljine - 3. kategorije</t>
  </si>
  <si>
    <t>S 2 9 133</t>
  </si>
  <si>
    <t>Opomba:
Iz izkopa</t>
  </si>
  <si>
    <t>2.9 Prevozi, razprostiranje in ureditev deponij materiala</t>
  </si>
  <si>
    <t>2.5 Brežine in zelenice</t>
  </si>
  <si>
    <t>Zasip z vezljivo zemljino - 3. kategorije - strojno</t>
  </si>
  <si>
    <t>S 2 4 212</t>
  </si>
  <si>
    <t>2.4 Nasipi, zasipi, klini, posteljica in glinasti naboj</t>
  </si>
  <si>
    <t>Površinski izkop plodne zemljine - 1. kategorije - strojno z odrivom do 50 m</t>
  </si>
  <si>
    <t>S 2 1 112</t>
  </si>
  <si>
    <t>2.1 Izkopi</t>
  </si>
  <si>
    <t>ZEMELJSKA DELA SKUPAJ:</t>
  </si>
  <si>
    <t>2 ZEMELJSKA DELA</t>
  </si>
  <si>
    <t>PREDRAČUN</t>
  </si>
  <si>
    <t>Faza:</t>
  </si>
  <si>
    <t>Načrt:</t>
  </si>
  <si>
    <t>Odsek:</t>
  </si>
  <si>
    <t>Projekt:</t>
  </si>
  <si>
    <t>Projekt:829ODV1 R3-712 Žihlava - Rogoznica, rekonstrukcija ceste skozi naselje Podvinci (zaledne vode)</t>
  </si>
  <si>
    <t>Izdelava poševne vtočne ali iztočne glave prepusta krožnega prereza iz cementnega betona s premerom 50 cm</t>
  </si>
  <si>
    <t>S 4 5 212</t>
  </si>
  <si>
    <t>Opomba:
Obbetoniranje prepusta fi 30</t>
  </si>
  <si>
    <t>Izdelava obloge (obbetoniranje) prepusta krožnega prereza iz cevi s premerom 50 cm s cementnim betonom C 12/15, po načrtu</t>
  </si>
  <si>
    <t>S 4 5 131</t>
  </si>
  <si>
    <t>Izdelava prepusta krožnega prereza iz cevi iz cementnega betona s premerom 30 cm</t>
  </si>
  <si>
    <t>S 4 5 111</t>
  </si>
  <si>
    <t>Dobava in vgraditev rešetke iz duktilne litine z nosilnostjo 50 kN, krožnega prereza s premerom 500 mm</t>
  </si>
  <si>
    <t>S 4 4 823</t>
  </si>
  <si>
    <t>Izdelava jaška iz cementnega betona, krožnega prereza s premerom 50 cm, globokega do 1,0 m</t>
  </si>
  <si>
    <t>S 4 4 131</t>
  </si>
  <si>
    <t>Izdelava kanalizacije iz cevi iz cementnega betona, vključno s podložno plastjo iz zmesi kamnitih zrn, premera 50 cm, v globini do 1,0 m</t>
  </si>
  <si>
    <t>S 4 3 326</t>
  </si>
  <si>
    <t>Obbetoniranje cevi za kanalizacijo s cementnim betonom C 16/20, po detajlu iz načrta, premera 50 cm</t>
  </si>
  <si>
    <t>S 4 3 296</t>
  </si>
  <si>
    <t>Opomba:
Obbetoniranje DK250 pod hišnimi priključki</t>
  </si>
  <si>
    <t>Obbetoniranje cevi za kanalizacijo s cementnim betonom C 16/20, po detajlu iz načrta, premera 25 cm</t>
  </si>
  <si>
    <t>S 4 3 293</t>
  </si>
  <si>
    <t>Izdelava vzdolžne in prečne drenaže, globoke do 1,0 m, na podložni plasti iz cementnega betona, s trdimi plastičnimi cevmi premera 25 cm</t>
  </si>
  <si>
    <t>S 4 2 165</t>
  </si>
  <si>
    <t>4.2 Globinsko odvodnjavanje - drenaže</t>
  </si>
  <si>
    <t>Projekt:829ODV2 R3-712 Žihlava - Rogoznica, rekonstrukcija ceste skozi naselje Podvinci (zaledne vode)</t>
  </si>
  <si>
    <t>Opomba:
Prepust iz treh cevi polipropilena fi 30</t>
  </si>
  <si>
    <t>Izdelava prepusta krožnega prereza iz cevi iz polipropilena s premerom 40 cm</t>
  </si>
  <si>
    <t>S 4 5 141</t>
  </si>
  <si>
    <t>Dobava in vgraditev pokrova iz duktilne litine z nosilnostjo 400 kN, krožnega prereza s premerom 600 mm</t>
  </si>
  <si>
    <t>S 4 4 972</t>
  </si>
  <si>
    <t>Dobava in vgraditev rešetke iz duktilne litine z nosilnostjo 250 kN, s prerezom 400/400 mm</t>
  </si>
  <si>
    <t>S 4 4 845</t>
  </si>
  <si>
    <t>Izdelava jaška iz polipropilena, krožnega prereza s premerom 50 cm, globokega 1,0 do 1,5 m</t>
  </si>
  <si>
    <t>S 4 4 432</t>
  </si>
  <si>
    <t>Izdelava in dobava usedalnika - jaška meteornih vod iz AB dimenzij 1,2 x 0,6m, globine 1,5m skupaj s pohodno mežo dim. 1,2 x 0,6m.</t>
  </si>
  <si>
    <t>N 4 4 101</t>
  </si>
  <si>
    <t>Obbetoniranje cevi za kanalizacijo s cementnim betonom C 16/20, po detajlu iz načrta, premera 40 cm</t>
  </si>
  <si>
    <t>S 4 3 295</t>
  </si>
  <si>
    <t>Izdelava kanalizacije iz cevi iz polipropilena, vgrajenih na planumu izkopa, premera 50 cm, v globini do 1,0 m</t>
  </si>
  <si>
    <t>S 4 3 116</t>
  </si>
  <si>
    <t>Izdelava kanalizacije iz cevi iz polipropilena, vgrajenih na planumu izkopa, premera 40 cm, v globini do 1,0 m</t>
  </si>
  <si>
    <t>S 4 3 115</t>
  </si>
  <si>
    <t>Projekt:829ODV3 R3-712 Žihlava - Rogoznica, rekonstrukcija ceste skozi naselje Podvinci (zaledne vode)</t>
  </si>
  <si>
    <t>Izdelava poševne vtočne ali iztočne glave prepusta krožnega prereza iz cementnega betona s premerom 80 cm</t>
  </si>
  <si>
    <t>S 4 5 214</t>
  </si>
  <si>
    <t>Izdelava poševne vtočne ali iztočne glave prepusta krožnega prereza iz cementnega betona s premerom 30 do 40 cm</t>
  </si>
  <si>
    <t>Izdelava jaška iz cementnega betona, krožnega prereza s premerom 120 cm, globokega 1,0 do 1,5 m</t>
  </si>
  <si>
    <t>S 4 4 182</t>
  </si>
  <si>
    <t>Izdelava kanalizacije iz cevi iz cementnega betona, vključno s podložno plastjo iz cementnega betona, premera 80 cm, v globini do 1,0 m</t>
  </si>
  <si>
    <t>N 4 3 101</t>
  </si>
  <si>
    <t>Čiščenje obstoječega jarka</t>
  </si>
  <si>
    <t>N 4 1 101</t>
  </si>
  <si>
    <t>Projekt:829ODV4 R3-712 Žihlava - Rogoznica, rekonstrukcija ceste skozi naselje Podvinci (zaledne vode)</t>
  </si>
  <si>
    <t>Projekt:829ODV5 R3-712 Žihlava - Rogoznica, rekonstrukcija ceste skozi naselje Podvinci (zaledne vode)</t>
  </si>
  <si>
    <t>Projekt:829ODV6 R3-712 Žihlava - Rogoznica, rekonstrukcija ceste skozi naselje Podvinci (zaledne vode)</t>
  </si>
  <si>
    <t>Izdelava obloge (obbetoniranje) prepusta krožnega prereza iz cevi s premerom 80 cm s cementnim betonom C 12/15, po načrtu</t>
  </si>
  <si>
    <t>S 4 5 133</t>
  </si>
  <si>
    <t>Izdelava prepusta krožnega prereza iz cevi iz cementnega betona s premerom 80 cm</t>
  </si>
  <si>
    <t>S 4 5 115</t>
  </si>
  <si>
    <t>Izdelava kanalizacije iz cevi iz cementnega betona, vključno s podložno plastjo iz cementnega betona, premera 60 cm, v globini do 1,0 m</t>
  </si>
  <si>
    <t>S 4 3 337</t>
  </si>
  <si>
    <t>Projekt:829ODV7 R3-712 Žihlava - Rogoznica, rekonstrukcija ceste skozi naselje Podvinci (zaledne vode)</t>
  </si>
  <si>
    <t xml:space="preserve">REKAPITULACIJA STROŠKOV INVESTICIJE </t>
  </si>
  <si>
    <t xml:space="preserve">                          PZI 829/16 R3-712/1331 Žihlava - Rogoznica, </t>
  </si>
  <si>
    <t>II. etapa skozi Podvince km 18,456 - 19,760 v dolžini 1304m</t>
  </si>
  <si>
    <t>Opis dela:</t>
  </si>
  <si>
    <t>Vrednost €</t>
  </si>
  <si>
    <t>I.</t>
  </si>
  <si>
    <t>Cestna dela:</t>
  </si>
  <si>
    <t>Rekonstrukcija reg. ceste R3-712/1331  od km 18,456 do km 19,760 skozi Podvince; cesta, stopnišča, parapetni zidovi z žičnimi ograjami in cestni požiralniki</t>
  </si>
  <si>
    <t>Izgradnja pločnikov in površine za ločene poti</t>
  </si>
  <si>
    <t>Izgradnja avtobusnih postajališč</t>
  </si>
  <si>
    <t>Ureditev priključnih stranskih cest</t>
  </si>
  <si>
    <t>Promet</t>
  </si>
  <si>
    <t>Meteorna kanalizacija</t>
  </si>
  <si>
    <t>Odvodnja zalednih vod</t>
  </si>
  <si>
    <t>7.1</t>
  </si>
  <si>
    <t>Odvodnik 1 (P62-54, prepust v P54+odvodni kanal)</t>
  </si>
  <si>
    <t>7.2</t>
  </si>
  <si>
    <t>Odvodnik 2 (P62-73, prepust v P73+ odvodni kanal)</t>
  </si>
  <si>
    <t>7.3</t>
  </si>
  <si>
    <t>Odvodnik 3 (P73-78, prepust v P78+ kanal v priključni cesti + odvodni kanal)</t>
  </si>
  <si>
    <t>7.4</t>
  </si>
  <si>
    <t>Odvodnik 4 (P78 - 85, prepust v P84 + kanal v priključni cesti + odvodni kanal</t>
  </si>
  <si>
    <t>7.5</t>
  </si>
  <si>
    <t>Odvodnik 5 (P85 - 106, prepust v P96+ prepust pod potjo)</t>
  </si>
  <si>
    <t>7.6</t>
  </si>
  <si>
    <t>Odvodnik 6 (P110-115 s prepustom pod skupno površino</t>
  </si>
  <si>
    <t>7.7</t>
  </si>
  <si>
    <t>Odvodnik 7 (P96 s prepustom pod obstoječo JP</t>
  </si>
  <si>
    <t xml:space="preserve">Odvodnja zalednih vod tč. 7 skupaj </t>
  </si>
  <si>
    <t>II.</t>
  </si>
  <si>
    <t>Vodovod</t>
  </si>
  <si>
    <t>Izgradnja vodovoda</t>
  </si>
  <si>
    <t>III.</t>
  </si>
  <si>
    <t>Električne inštalacije in elektro oprema</t>
  </si>
  <si>
    <t>Križanja Elektro vodov</t>
  </si>
  <si>
    <t>IV.</t>
  </si>
  <si>
    <t>Telekomunikacije</t>
  </si>
  <si>
    <t>KRS</t>
  </si>
  <si>
    <t>TK</t>
  </si>
  <si>
    <t>V.</t>
  </si>
  <si>
    <t>Komunalna kanalizacija</t>
  </si>
  <si>
    <t xml:space="preserve"> </t>
  </si>
  <si>
    <t>Skupaj brez DDV</t>
  </si>
  <si>
    <t>22% DDV</t>
  </si>
  <si>
    <t>PREDRAČUN Z REKAPITULACIJO STROŠKOV                                                             št. načrta 829-V - FAZA II</t>
  </si>
  <si>
    <t>Zap. st. elem.</t>
  </si>
  <si>
    <t>Enota 
mere</t>
  </si>
  <si>
    <t>cena na enoto</t>
  </si>
  <si>
    <t>cena skupaj</t>
  </si>
  <si>
    <t>1.0</t>
  </si>
  <si>
    <t>PREDDELA</t>
  </si>
  <si>
    <t/>
  </si>
  <si>
    <t>1.01</t>
  </si>
  <si>
    <r>
      <t>m</t>
    </r>
    <r>
      <rPr>
        <vertAlign val="superscript"/>
        <sz val="10"/>
        <rFont val="Arial"/>
        <family val="2"/>
        <charset val="238"/>
      </rPr>
      <t>1</t>
    </r>
  </si>
  <si>
    <t>Zakoličba trase vodovoda z lesenimi količki 4 x 4 cm ter vpisano številko profila in stacionažo na leseni tablici, vključno z zavarovanjem s trikotnikom iz letev 2,5 x 2,5 cm na količkih  Æ4 cm.</t>
  </si>
  <si>
    <t>1.02</t>
  </si>
  <si>
    <t>kom</t>
  </si>
  <si>
    <t>Postavitev ter zavarovanje prečnih profilov iz desk 2,5 x 5,0 cm x 20 cm, na dveh lesenih količkih 10 x 10 cm, na potrebni višini s potrebnimi označbami.</t>
  </si>
  <si>
    <t>1.03</t>
  </si>
  <si>
    <t>Ureditev provizorijev za prehod preko jarkov v času gradnje, v skladu s predpisi iz varstva pri gradbenem delu.                                              
Opomba:Obračun po dejanskih stroških.</t>
  </si>
  <si>
    <t>1.04</t>
  </si>
  <si>
    <t>Priprava gradbišča</t>
  </si>
  <si>
    <t>1.05</t>
  </si>
  <si>
    <t xml:space="preserve">Zakoličba  obstoječih komunalnih vodov in zaščita teh vodov </t>
  </si>
  <si>
    <t>2.0</t>
  </si>
  <si>
    <t>ZEMELJSKA DELA</t>
  </si>
  <si>
    <t>2.01</t>
  </si>
  <si>
    <r>
      <t>m</t>
    </r>
    <r>
      <rPr>
        <vertAlign val="superscript"/>
        <sz val="10"/>
        <color indexed="8"/>
        <rFont val="Arial"/>
        <family val="2"/>
        <charset val="238"/>
      </rPr>
      <t>3</t>
    </r>
  </si>
  <si>
    <t>Strojni 80% in ročni 20% izkop jarka v terenu III. ktg. z odlaganjem materiala ob robu izkopanega jarka. Povprečna globina izkopa znaša 1,5 m.</t>
  </si>
  <si>
    <t>2.02</t>
  </si>
  <si>
    <r>
      <t>Ročna poglobitev in razširitev jarka na mestih spoja cevi, oziroma vsakih 12 m. Poglobitev je potrebna za varjenje.                                                     
Opomba: Računamo 1,0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/spoj.</t>
    </r>
  </si>
  <si>
    <t>2.03</t>
  </si>
  <si>
    <r>
      <t>m</t>
    </r>
    <r>
      <rPr>
        <vertAlign val="superscript"/>
        <sz val="10"/>
        <color indexed="8"/>
        <rFont val="Arial"/>
        <family val="2"/>
        <charset val="238"/>
      </rPr>
      <t>2</t>
    </r>
  </si>
  <si>
    <t>Planum naravnih temeljnih tal v težki zemljini, ročno planiranje in strojno utrjevanje dna gradbene jame v točnosti ± 3 cm.</t>
  </si>
  <si>
    <t>2.04</t>
  </si>
  <si>
    <t>Dobava in vgraditev peščenega materiala granulacije 0 do 16 mm za peščeno ležišče cevi (POSTELJICA) s sprotno višinsko kontrolo do predpisane kote dna cevi (10 cm + D/10) z komprimacijo do stopnje 97% SPP, vključno z nabavo in transportom materiala.</t>
  </si>
  <si>
    <t>2.05</t>
  </si>
  <si>
    <t>Dobava in vgraditev peščenega materiala granulacije 0 do 32 mm s komprimacijo, v coni cevovoda v debelini 30 cm nad temenom, s komprimacijo v plasteh po 20 cm, zbitost 95% po proctorju, vključno z nabavo in transportom materiala.</t>
  </si>
  <si>
    <t>2.06</t>
  </si>
  <si>
    <t>Zasipanje kanala izven cone cevovoda iz naravno pridobljenega prodno peščenega nasipnega materiala v plasteh d=20 cm in komprimacijo do stopnje 95% po proctorju, vključno z nabavo in transportom materiala. Opomba: v kolikor se ugotovi na licu mesta ustreznost izkopanega materiala se lahko uporabi kvaliteten nasipni material iz izkopa.</t>
  </si>
  <si>
    <t>2.07</t>
  </si>
  <si>
    <t>Odvoz odvečne zemljine iz izkopa na trajno deponijo z razprostiranjem.</t>
  </si>
  <si>
    <t>3.0</t>
  </si>
  <si>
    <t>MONTAŽNA DELA</t>
  </si>
  <si>
    <t>3.01</t>
  </si>
  <si>
    <t>Nabava, dobava,vgradnja cevi iz duktilne litine klase K9 ali C40 po EN 545 zunanja zaščita vroče cinkanje, notranja zaščita  EC, v kompletu z tesnilnim in pritrdilnim materialom PN 16 bar</t>
  </si>
  <si>
    <t>DN100</t>
  </si>
  <si>
    <t>DN150</t>
  </si>
  <si>
    <t>DN300</t>
  </si>
  <si>
    <t>3.02</t>
  </si>
  <si>
    <t>Dobava, transport, raznos in montaža LŽ armatur, vključno s tesnilnim materialom in nerjavnimi vijakI</t>
  </si>
  <si>
    <t>EV DN80</t>
  </si>
  <si>
    <t>EV DN100</t>
  </si>
  <si>
    <t>EV DN150</t>
  </si>
  <si>
    <t>EV DN300</t>
  </si>
  <si>
    <t>NH DN80</t>
  </si>
  <si>
    <t>3.03</t>
  </si>
  <si>
    <t>Dobava, transport, raznos in montaža LŽ fazonov, vključno s tesnilnim materialom in nerjavnimi vijaki :</t>
  </si>
  <si>
    <t>E DN300</t>
  </si>
  <si>
    <t>E DN150</t>
  </si>
  <si>
    <t>E DN100</t>
  </si>
  <si>
    <t>MMA 100/80</t>
  </si>
  <si>
    <t>MMA 150/80</t>
  </si>
  <si>
    <t>MMA 300/80</t>
  </si>
  <si>
    <t>N DN80</t>
  </si>
  <si>
    <t>F DN300</t>
  </si>
  <si>
    <t>MMK 100/45</t>
  </si>
  <si>
    <t>MMK 100/11</t>
  </si>
  <si>
    <t>MMK 100/22</t>
  </si>
  <si>
    <t>MMK 150/45</t>
  </si>
  <si>
    <t>MMK 300/45</t>
  </si>
  <si>
    <t>MMK 300/22</t>
  </si>
  <si>
    <t>FFK 100/45</t>
  </si>
  <si>
    <t>FF 100/3500</t>
  </si>
  <si>
    <t>T 300/100</t>
  </si>
  <si>
    <t>3.04</t>
  </si>
  <si>
    <t>Dobava, vgradnja spojk vključno z vsem potrebnim spojnim, tesnilnim in pritrdilnim nerjavečim materialom iz Ductila, NP 16, ISO 3221</t>
  </si>
  <si>
    <t>univerzalna spojka DN100</t>
  </si>
  <si>
    <t>univerzalna spojka DN150</t>
  </si>
  <si>
    <t>univerzalna spojka DN300</t>
  </si>
  <si>
    <t>3.05</t>
  </si>
  <si>
    <t>Dvakratni prerez obstoječega cevovoda z izvedbo navezave. Upoštevati objave o ispadu oskrbe:</t>
  </si>
  <si>
    <t>3.06</t>
  </si>
  <si>
    <r>
      <t>Navezava hišnih priključkov v kompletu z navrtnim oklepom, cestnim zaklopnikom, PE cevjo l=15 m</t>
    </r>
    <r>
      <rPr>
        <vertAlign val="superscript"/>
        <sz val="10"/>
        <color indexed="8"/>
        <rFont val="Arial"/>
        <family val="2"/>
        <charset val="238"/>
      </rPr>
      <t>1</t>
    </r>
    <r>
      <rPr>
        <sz val="10"/>
        <color indexed="8"/>
        <rFont val="Arial"/>
        <family val="2"/>
        <charset val="238"/>
      </rPr>
      <t>, PN 10 bar , vgradno garnituro, cestno kapo in PE jaškom</t>
    </r>
  </si>
  <si>
    <t>HP DN 32 z tipskim PE jaškom</t>
  </si>
  <si>
    <t>3.07</t>
  </si>
  <si>
    <t>Dobava in vgradnja cestnih kap (predvidene so cestne kape s teleskopsko prilagodljivo višino)</t>
  </si>
  <si>
    <t>3.08</t>
  </si>
  <si>
    <t>Dobava in vgradnja jeklene zaščitne cevi vklučno z tesnili, drsniki in manšetami.                                                                                               Opomba: komplet</t>
  </si>
  <si>
    <t>DN200</t>
  </si>
  <si>
    <t>DN250</t>
  </si>
  <si>
    <t>DN450</t>
  </si>
  <si>
    <t>3.09</t>
  </si>
  <si>
    <t>Dobava in polaganje signalnega tlaka nad cevovodom</t>
  </si>
  <si>
    <t>4.0</t>
  </si>
  <si>
    <t>TUJE STORITVE</t>
  </si>
  <si>
    <t>4.01</t>
  </si>
  <si>
    <t>ura</t>
  </si>
  <si>
    <t>Projektantski nadzor.</t>
  </si>
  <si>
    <t>4.02</t>
  </si>
  <si>
    <t>Izdelava načrta PID-a.</t>
  </si>
  <si>
    <t>4.03</t>
  </si>
  <si>
    <t>Izdelava geodetskega posnetka komunalne kanalizacije po končani gradnji</t>
  </si>
  <si>
    <t>4.04</t>
  </si>
  <si>
    <t xml:space="preserve">Dezinfekcija in izpiranje cevovoda </t>
  </si>
  <si>
    <t>4.05</t>
  </si>
  <si>
    <t xml:space="preserve">Tlačni preizkus cevovoda </t>
  </si>
  <si>
    <t>4.06</t>
  </si>
  <si>
    <t>Analiza vzorca vode s strani pooblaščene organizacije</t>
  </si>
  <si>
    <t>4.07</t>
  </si>
  <si>
    <t>Preizkus hidrantov s strani pooblaščene organizacije</t>
  </si>
  <si>
    <t>5.1</t>
  </si>
  <si>
    <t>SKUPAJ</t>
  </si>
  <si>
    <t>A)</t>
  </si>
  <si>
    <t>Pripravljalna dela</t>
  </si>
  <si>
    <t>B)</t>
  </si>
  <si>
    <t>Gradbena dela</t>
  </si>
  <si>
    <t>Zaključna dela</t>
  </si>
  <si>
    <t>UREDITEV NN OMREŽJA - TP PODVINCI 1</t>
  </si>
  <si>
    <t>ŠT.</t>
  </si>
  <si>
    <t>NAZIV</t>
  </si>
  <si>
    <t>ENOTA</t>
  </si>
  <si>
    <t>KOL.</t>
  </si>
  <si>
    <t>CENA/ENOTO</t>
  </si>
  <si>
    <t>CENA (EUR)</t>
  </si>
  <si>
    <t>1.1</t>
  </si>
  <si>
    <t>kpl</t>
  </si>
  <si>
    <t>1.2</t>
  </si>
  <si>
    <t>m</t>
  </si>
  <si>
    <t>Zakoličba trase komunalnih naprav pri križanjih EE vodov z ostalimi komunalnimi vodi (uradna zakoličba in sodelovanje upravljavcev)</t>
  </si>
  <si>
    <t>Zavarovanje kabelskega jarka po celotni dolžini trase</t>
  </si>
  <si>
    <t>1</t>
  </si>
  <si>
    <t>Gradbena dela (dobava in polaganje)</t>
  </si>
  <si>
    <t>2.1</t>
  </si>
  <si>
    <t>2.2</t>
  </si>
  <si>
    <t>2.3</t>
  </si>
  <si>
    <t>2.4</t>
  </si>
  <si>
    <t>2.5</t>
  </si>
  <si>
    <t>2.6</t>
  </si>
  <si>
    <t>2.7</t>
  </si>
  <si>
    <t>Polaganje opozorilnega traku  nad 500 m,</t>
  </si>
  <si>
    <t>2.8</t>
  </si>
  <si>
    <t>Izdelava kabelske blazine globine 0.20 m in širine 0.40 m.</t>
  </si>
  <si>
    <t>2.9</t>
  </si>
  <si>
    <t>m3</t>
  </si>
  <si>
    <t>2.10</t>
  </si>
  <si>
    <t>Ročni odkop (jarek dim. 0.4×0.8m), zasip, delno planiranje in dodatna mehanska zaščita obstoječih kablov, ki križajo cesto s cevjo fi 110mm in obbetoniranjem z betonom MB10 zaradi širitve ceste in izgradnje pločnikov</t>
  </si>
  <si>
    <t>2.11</t>
  </si>
  <si>
    <t>kos</t>
  </si>
  <si>
    <t>2.12</t>
  </si>
  <si>
    <t>Izkop in zasip jame za kabelske spojke</t>
  </si>
  <si>
    <t>2.13</t>
  </si>
  <si>
    <t>Izkop in zasip jame za leseni A-drog&lt;=10 m, brez drogovnikov, dim. 4.20x1.00x1.60 m, strojni izkop in zasip:</t>
  </si>
  <si>
    <t>2.14</t>
  </si>
  <si>
    <t>Strojni izkop, ročni zasip in planiranje jarka za ozemljitve dimenzij 0.40 x 0.60 m:</t>
  </si>
  <si>
    <t>2.16</t>
  </si>
  <si>
    <t>3.10</t>
  </si>
  <si>
    <t>3.11</t>
  </si>
  <si>
    <t>3.12</t>
  </si>
  <si>
    <t>3.13</t>
  </si>
  <si>
    <t>3.14</t>
  </si>
  <si>
    <t>3.15</t>
  </si>
  <si>
    <t>3.16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</si>
  <si>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</si>
  <si>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</si>
  <si>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</si>
  <si>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</si>
  <si>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</si>
  <si>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</si>
  <si>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</si>
  <si>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</si>
  <si>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</si>
  <si>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</si>
  <si>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</si>
  <si>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Demontaža lesenih A-drogov</t>
  </si>
  <si>
    <t>Demontaža lesenih n-drogov</t>
  </si>
  <si>
    <t>Demontaža lesenih n-drogov s sidrom</t>
  </si>
  <si>
    <t>Demontaža lesenih n-drogov s podporo</t>
  </si>
  <si>
    <t>5</t>
  </si>
  <si>
    <t>Označevanje trase kablovoda s smernimi kamni</t>
  </si>
  <si>
    <t>SKUPAJ 1 do 5</t>
  </si>
  <si>
    <t>UREDITEV NN OMREŽJA - TP PODVINCI 3 - ribnik</t>
  </si>
  <si>
    <t>izvod 3 (izvodi iz obstoječe PS-RO 2.3)</t>
  </si>
  <si>
    <t>Projektantski predračun s rekapitulacijo stroškov</t>
  </si>
  <si>
    <t>Zap. st. elementa</t>
  </si>
  <si>
    <t>Cena/kos</t>
  </si>
  <si>
    <t>VREDNOST (€)</t>
  </si>
  <si>
    <t>Opomba</t>
  </si>
  <si>
    <t>Zakoličba lokacij kontrolnih jaškov in lovilca olj s situativnim in višinskim zavarovanjem.</t>
  </si>
  <si>
    <t>m1</t>
  </si>
  <si>
    <t>Zakoličba in zavarovanje trase primarnega komunalnega kanala.</t>
  </si>
  <si>
    <t xml:space="preserve">Izkopi za kanalske rove in jaške širine do 1,5 m in globine do 2,0 m v težki zemljini, vključno z 60° razpiranjem pri globini nad 1 m in potrebnim črpanjem vode v času gradnje.                    </t>
  </si>
  <si>
    <t>m2</t>
  </si>
  <si>
    <t>Planum naravnih temeljnih tal v težki zemljini, ročno planiranje in strojno utrjevanje dna gradbene jame.</t>
  </si>
  <si>
    <t>Dobava in vgraditev peščenega materiala granulacije 8 do 16 mm za peščeno ležišče cevi (POSTELJICA) s sprotno višinsko kontrolo do predpisane kote dna cevi (10cm + D/10) z komprimacijo do stopnje 97% SPP, vključno z nabavo in transportom materiala.</t>
  </si>
  <si>
    <t>Dobava in vgraditev peščenega materiala granulacije 8 do 16 mm s komprimacijo, v coni cevovoda v debelini 30 cm nad temenom, s komprimacijo v plasteh po 20 cm, zbitost 95% po proctorju, vključno z nabavo in transportom materiala.</t>
  </si>
  <si>
    <t>Zasipanje kanala izven cone cevovoda iz naravno pridobljenega prodno peščenega nasipnega materiala v plasteh d=20 cm in komprimacijo do stopnje 95% po proctorju, vključno z nabavo in transportom materiala. Opomba: v kolikor geomehanik ugotovi na licu mesta ustreznost izkopanega materila se lahko uporabi kvaliteten nasipni material iz izkopa.</t>
  </si>
  <si>
    <t>Odvoz težke zemljine iz izkopa na trajno deponijo z razprostiranjem.</t>
  </si>
  <si>
    <t>ODVODNJAVANJE IN MONTAŽNA DELA</t>
  </si>
  <si>
    <t>Izdelava, transport in polaganje kanalizacije iz gladkih debelostenskih PP (polipropilenskih) cevi na podolžno plast iz peska, DN 200 mm klase SN 8, izdelane v skladu s standardom SIST EN 13476 TIP B, vključno s spojkami in tesnili.</t>
  </si>
  <si>
    <t>Izdelava, transport in polaganje kanalizacije iz gladkih debelostenskih PP (polipropilenskih) cevi na podolžno plast iz peska, DN 250 mm klase SN 8, izdelane v skladu s standardom SIST EN 13476 TIP B, vključno s spojkami in tesnili.</t>
  </si>
  <si>
    <t>Izdelava, transport in polaganje kanalizacije iz gladkih debelostenskih PP (polipropilenskih) cevi na podolžno plast iz peska, DN 400 mm klase SN 8, izdelane v skladu s standardom SIST EN 13476 TIP B, vključno s spojkami in tesnili.</t>
  </si>
  <si>
    <t>Izdelava, transport in polaganje kanalizacije iz gladkih debelostenskih PP (polipropilenskih) cevi na podolžno plast iz peska, DN 500 mm klase SN 8, izdelane v skladu s standardom SIST EN 13476 TIP B, vključno s spojkami in tesnili.</t>
  </si>
  <si>
    <t>Izdelava, transport in polaganje kanalizacije iz gladkih debelostenskih PP (polipropilenskih) cevi na podolžno plast iz peska, DN 600 mm klase SN 8, izdelane v skladu s standardom SIST EN 13476 TIP B, vključno s spojkami in tesnili.</t>
  </si>
  <si>
    <t>Polno obbetoniranje cevi PP DN 200 mm s cementnim betonom C25/30, v debelini 10 cm, z dobavo in transportom betona.                                      Opomba: obbetoniranje cevi pod voziščem.</t>
  </si>
  <si>
    <t>Polno obbetoniranje cevi PP DN 400 mm s cementnim betonom C25/30, v debelini 17 cm, z dobavo in transportom betona.                                      Opomba: obbetoniranje cevi pod voziščem.</t>
  </si>
  <si>
    <t>Polno obbetoniranje cevi PP DN 500 mm s cementnim betonom C25/30, v debelini 17 cm, z dobavo in transportom betona.                                      Opomba: obbetoniranje cevi pod voziščem.</t>
  </si>
  <si>
    <t>Polno obbetoniranje cevi PP DN 600 mm s cementnim betonom C25/30, v debelini 17 cm, z dobavo in transportom betona.                                      Opomba: obbetoniranje cevi pod voziščem.</t>
  </si>
  <si>
    <t>Izdelava revizijskega jaška iz polipropilena DN 800 mm, po standardu SIST EN 139598-2, vgrajenega na podložno plast iz cementnega betona; h = 1,0 - 2,0 m.</t>
  </si>
  <si>
    <t>Na jaških katerih pokrovi so pozicionirani v povozne površine se vgradijo dilatacijske  plošče iz armiranega poliestra - 2 kom</t>
  </si>
  <si>
    <t>Izdelava revizijskega jaška iz polipropilena DN 1000 mm, po standardu SIST EN 139598-2, vgrajenega na podložno plast iz cementnega betona; h = 1,0 - 2,0 m.</t>
  </si>
  <si>
    <t>Izdelava tipskega revizijskega jaška vgrajenega na podložno plast iz cementnega betona; 
h = 1,0 - 2,0 m. 
AB DN 1000 mm, po standardu SIST EN 1917</t>
  </si>
  <si>
    <t>Na jaških katerih pokrovi so pozicionirani v povozne površine se vgradijo dilatacijske  plošče iz armiranega poliestra - 6 kom</t>
  </si>
  <si>
    <t>Dobava in vgraditev pokrova iz duktilne litine z nosilnostjo 250 kN, krožnega prereza s premerom 600 mm.</t>
  </si>
  <si>
    <t>Dobava in vgraditev pokrova iz duktilne litine z nosilnostjo 400 kN, krožnega prereza s premerom 600 mm.</t>
  </si>
  <si>
    <t>Izdelava poševne betonske iztočne glave na iztoku cevi krožnega prereza iz cementnega betona s premerom 40 cm.</t>
  </si>
  <si>
    <t>Izdelava poševne betonske iztočne glave na iztoku cevi krožnega prereza iz cementnega betona s premerom 20 cm.</t>
  </si>
  <si>
    <t>Izdelava priključevanja prečnih cevi iz polipropilena DN 200 mm na projektirano meteorno kanalizacijo iz polipropilenskih cevi DN 250 mm s PP fazonskimi komadi DN 200/250 mm (T komadi, odcepi) vključno z obdelavo vseh stikov in priključkov.</t>
  </si>
  <si>
    <t>Izdelava priključevanja prečnih cevi iz polipropilena DN 200 mm na projektirano meteorno kanalizacijo iz polipropilenskih cevi DN 400 mm s PP fazonskimi komadi DN 200/400 mm (T komadi, odcepi) vključno z obdelavo vseh stikov in priključkov.</t>
  </si>
  <si>
    <t>Izdelava priključevanja prečnih cevi iz polipropilena DN 200 mm na projektirano meteorno kanalizacijo iz polipropilenskih cevi DN 500 mm s PP fazonskimi komadi DN 200/400 mm (T komadi, odcepi) vključno z obdelavo vseh stikov in priključkov.</t>
  </si>
  <si>
    <t>Izdelava priključevanja prečnih cevi iz polipropilena DN 200 mm na projektirano meteorno kanalizacijo iz polipropilenskih cevi DN 600 mm s PP fazonskimi komadi DN 200/400 mm (T komadi, odcepi) vključno z obdelavo vseh stikov in priključkov.</t>
  </si>
  <si>
    <t xml:space="preserve">Nabava, transport in vgrajevanje (izkop, podložni beton, spust, zasip) kompaktnega tipskega usedalnika in koalescentnega separatorja ogljikovodikov brez razbremenilnika, nazivne velikosti NV 10, izdelanega v skladu EN 858-1, klasa I, (&lt;5 mg/l)                                                                                                                      Opomba: komplet. </t>
  </si>
  <si>
    <t xml:space="preserve">Nabava, transport in vgrajevanje (izkop, podložni beton, spust, zasip) kompaktnega tipskega usedalnika in koalescentnega separatorja ogljikovodikov brez razbremenilnika, nazivne velikosti NV 65, izdelanega v skladu EN 858-1, klasa I, (&lt;5 mg/l)                                                                                                                      Opomba: komplet. </t>
  </si>
  <si>
    <t>Nabava, transport in izvedba ponikovalnega polja iz ponikovalnih komor (dimenzije: š=0,6m; d=1,20m in v=0,30), vključno z pranim drobljencevm in geotekstilom - komplet.</t>
  </si>
  <si>
    <t>Minimalni volumen ponikalnega polja mora znašati 9.5m3</t>
  </si>
  <si>
    <t xml:space="preserve">Izvedba vseh potrebnih del pri izvedbi križanja komunalnega kanala s projektiranim komunalnim vodom (elektro) vključno z potrebnim zavarovanjem. </t>
  </si>
  <si>
    <t xml:space="preserve">Izvedba vseh potrebnih del pri izvedbi križanja komunalnega kanala s projektiranim komunalnim vodom (KRS) vključno z potrebnim zavarovanjem. </t>
  </si>
  <si>
    <t xml:space="preserve">Izvedba vseh potrebnih del pri izvedbi križanja komunalnega kanala s projektiranim komunalnim vodom (TK) vključno z potrebnim zavarovanjem. </t>
  </si>
  <si>
    <t xml:space="preserve">Izvedba vseh potrebnih del pri izvedbi križanja komunalnega kanala s projektiranim komunalnim vodom (JR) vključno z potrebnim zavarovanjem. </t>
  </si>
  <si>
    <t xml:space="preserve">Izvedba vseh potrebnih del pri izvedbi križanja komunalnega kanala s projektiranim komunalnim vodom (vodovod) vključno z potrebnim zavarovanjem. </t>
  </si>
  <si>
    <t>Preizkus vodotesnosti, televizijska kontrola, vsa čiščenja, vsi prevozi in vsa dokumentacija potrebna za tehnični pregled kanalskih cevi DN 250, 300, 400, 500 in 600 mm po veljavnem slovenskem standardu.</t>
  </si>
  <si>
    <t>Preizkus vodotesnosti, vsi prevozi in vsa dokumentacija potrebna za tehnični pregled kontrolnih jaškov  DN 800 in DN 1000 po veljavnem slovenskem standardu.</t>
  </si>
  <si>
    <t>Tlakovanje brežine s tlakom v debelini 15cm na podložno plast cementnega betona debeline 20cm</t>
  </si>
  <si>
    <t>6.0</t>
  </si>
  <si>
    <t>6.01</t>
  </si>
  <si>
    <t>6.02</t>
  </si>
  <si>
    <t>6.03</t>
  </si>
  <si>
    <t>Izdelava projekta izvedenih del (PID)</t>
  </si>
  <si>
    <t>6.04</t>
  </si>
  <si>
    <t>Katasterska situacija za GJI</t>
  </si>
  <si>
    <t>Meteorna kanalizacija skupaj</t>
  </si>
  <si>
    <t>829</t>
  </si>
  <si>
    <t>Regionalna cesta R3-712, Žihlava - Rogoznica (Ptu)</t>
  </si>
  <si>
    <t>Objekt:</t>
  </si>
  <si>
    <t>1331 skozi naselje Podvinci od km 17+500 do km 19+760 rekonstrukcija ceste z izgradnjo pločnika</t>
  </si>
  <si>
    <t>Načrt komunalne kanalizacije</t>
  </si>
  <si>
    <t>Predračun z rekapitulacijo stroškov                                                                                                               KOMUNALNA KANALIZACIJA N0</t>
  </si>
  <si>
    <t>1 PREDDELA</t>
  </si>
  <si>
    <t>PREDDELA SKUPAJ:</t>
  </si>
  <si>
    <t>1.1 Geodetska dela</t>
  </si>
  <si>
    <t>N 1 0 001</t>
  </si>
  <si>
    <t>Zakoličba lokacij kontrolnih jaško s situativnim in višinskim zavarovanjem.</t>
  </si>
  <si>
    <t>N 1 0 002</t>
  </si>
  <si>
    <t xml:space="preserve">Zakoličba in zavarovanje trase komunalnega kanala. </t>
  </si>
  <si>
    <t>2 ZEMELJSKA DELA IN TEMELJENJE</t>
  </si>
  <si>
    <t>ZEMELJSKA DELA IN TEMELJENJE SKUPAJ:</t>
  </si>
  <si>
    <t>N 2 0 001</t>
  </si>
  <si>
    <t xml:space="preserve">Izkopi za kanalske rove in jaške širine do 1,5 m in globine do 2,5 m v težki zemljini, vključno z vertikalnim razpiranjem pri globini nad 1 m in potrebnim črpanjem vode v času gradnje.                    </t>
  </si>
  <si>
    <t>N 2 0 004</t>
  </si>
  <si>
    <t>Planum naravnih temeljnih tal v težki zemljini, ročno planiranje in strojno utrjevanje dna gradbene jame v točnosti +- 3cm.</t>
  </si>
  <si>
    <t>N 2 0 006</t>
  </si>
  <si>
    <t>Dobava in vgraditev betona C12/15 za betonsko ležišče cevi (POSTELJICA) s sprotno višinsko kontrolo do predpisane kote dna cevi (10cm + D/10), vključno z nabavo in transportom materiala.</t>
  </si>
  <si>
    <t>N 2 0 007</t>
  </si>
  <si>
    <t>N 2 0 008</t>
  </si>
  <si>
    <t>N 2 0 009</t>
  </si>
  <si>
    <t>3 ODVODNJAVANJE IN MONTAŽNA DELA</t>
  </si>
  <si>
    <t>ODVODNJAVANJE IN MONT. DELA SKUPAJ:</t>
  </si>
  <si>
    <t>GRAVITACIJSKI VOD</t>
  </si>
  <si>
    <t>N 3 0 002</t>
  </si>
  <si>
    <t xml:space="preserve">Izdelava, transport in polaganje gladkih polnostenskih PVC kanalizacijskih cevi na podolžno plast iz peska, klase SN 8, izdelane v skladu s standardom SIST EN 1401-1, vključno s spojkami in tesnili.                                                                            </t>
  </si>
  <si>
    <t>PVC DN 250</t>
  </si>
  <si>
    <t>N 1 1 113</t>
  </si>
  <si>
    <t>Izdelava nastavka za izvedbo hišnega priključka na predviden revizijski jašek, vključno z izvedbo kronske navrtave, gumi tesnila,... - komplet. Nastavek se na koncu zablendira. Vključno z cevjo PVC DN 160, ki poteka do parcelne meje (cca. 12m)</t>
  </si>
  <si>
    <t>N 3 0 003</t>
  </si>
  <si>
    <t xml:space="preserve">Polno obbetoniranje cevi kanalizacijskega voda s cementnim betonom C25/30, v debelini 13 cm, z dobavo in transportom betona.                                                       Opomba: obbetoniranje cevi pod voziščem. </t>
  </si>
  <si>
    <t>DN 250</t>
  </si>
  <si>
    <t>Navezava predvidenega kanalskega niza (PVC DN250) na obstoječ jaške (ABC DN1000); kronska navrtava, tesneneje in z vsemi deli; komplet</t>
  </si>
  <si>
    <t>JAŠKI</t>
  </si>
  <si>
    <t>N 3 0 004</t>
  </si>
  <si>
    <t xml:space="preserve">Izdelava tipskega revizijskega jaška vgrajenega na podložno plast iz cementnega betona; h = 1,5 - 2,5 m. </t>
  </si>
  <si>
    <t>AB DN 1000 mm, po standardu SIST EN 1917</t>
  </si>
  <si>
    <t>Križanja z drugimi komunalnimi vodi</t>
  </si>
  <si>
    <r>
      <t xml:space="preserve">Izvedba vseh potrebnih del pri izvedbi križanja komunalnega kanala z </t>
    </r>
    <r>
      <rPr>
        <b/>
        <sz val="10"/>
        <color indexed="8"/>
        <rFont val="Arial"/>
        <family val="2"/>
        <charset val="238"/>
      </rPr>
      <t>obstoječim</t>
    </r>
    <r>
      <rPr>
        <sz val="10"/>
        <color indexed="8"/>
        <rFont val="Arial"/>
        <family val="2"/>
        <charset val="238"/>
      </rPr>
      <t xml:space="preserve"> komunalnim vodom  vključno z potrebnim zavarovanjem. </t>
    </r>
  </si>
  <si>
    <t>Elektro vod</t>
  </si>
  <si>
    <t>KRS (CATV)</t>
  </si>
  <si>
    <r>
      <t xml:space="preserve">Izvedba vseh potrebnih del pri izvedbi križanja komunalnega kanala z </t>
    </r>
    <r>
      <rPr>
        <b/>
        <sz val="10"/>
        <color indexed="8"/>
        <rFont val="Arial"/>
        <family val="2"/>
        <charset val="238"/>
      </rPr>
      <t>predvidenim</t>
    </r>
    <r>
      <rPr>
        <sz val="10"/>
        <color indexed="8"/>
        <rFont val="Arial"/>
        <family val="2"/>
        <charset val="238"/>
      </rPr>
      <t xml:space="preserve"> komunalnim vodom  vključno z potrebnim zavarovanjem. </t>
    </r>
  </si>
  <si>
    <t>JR</t>
  </si>
  <si>
    <t>POKROVI</t>
  </si>
  <si>
    <t>N 3 0 005</t>
  </si>
  <si>
    <t xml:space="preserve">Dobava in vgraditev pokrova iz duktilne litine z nosilnostjo 250 kN, krožnega prereza s premerom 600 mm, vključno z razbremenilno betonsko ploščo (nepovozni pokrov).                          </t>
  </si>
  <si>
    <t>5 BETONERSKA DELA</t>
  </si>
  <si>
    <t>BETONERSKA DELA SKUPAJ:</t>
  </si>
  <si>
    <t>N 6 0 001</t>
  </si>
  <si>
    <t>Izvedba monolitnega betonskega prstana iz cementnega betona C 16/20 (po detajlu). Dolžina prstana min. 0,8 m; (cev se polno obbetonira v debelini min. 14 cm) prstan se izvede na polovici vsakega 5 meterskega komada cevi (na vsakih 5m).                                                         OPOMBA: cca. 24 komadov</t>
  </si>
  <si>
    <t>6 TUJE STORITVE</t>
  </si>
  <si>
    <t>TUJE STORITVE SKUPAJ:</t>
  </si>
  <si>
    <t>N 6 0 002</t>
  </si>
  <si>
    <t>Nadzor upravljavca kanalizacije</t>
  </si>
  <si>
    <t>N 6 0 004</t>
  </si>
  <si>
    <t>N 6 0 005</t>
  </si>
  <si>
    <t>Preizkus vodotesnosti, televizijska kontrola, vsa čiščenja, vsi prevozi in vsa dokumentacija potrebna za tehnični pregled kanalskih cevi DN 250 mm po veljavnem slovenskem standardu.</t>
  </si>
  <si>
    <t>N 6 0 006</t>
  </si>
  <si>
    <t>Preizkus vodotesnosti, vsi prevozi in vsa dokumentacija potrebna za tehnični pregled kontrolnih jaškov DN 1000 mm po veljavnem slovenskem standardu.</t>
  </si>
  <si>
    <t>N 6 0 007</t>
  </si>
  <si>
    <t>Izdelava geodetskega posnetka kanalizacije po končani gradnji</t>
  </si>
  <si>
    <t>7 ZAKLJUČNA DELA</t>
  </si>
  <si>
    <t>ZAKLJUČNA DELA SKUPAJ:</t>
  </si>
  <si>
    <t>N 7 0 002</t>
  </si>
  <si>
    <t>Kataster položenih vodov</t>
  </si>
  <si>
    <t>Predračun z rekapitulacijo stroškov                                                                                                               KOMUNALNA KANALIZACIJA N1</t>
  </si>
  <si>
    <t>Zakoličba lokacij kontrolnih jaškov s situativnim in višinskim zavarovanjem.</t>
  </si>
  <si>
    <t>N 2 0 005</t>
  </si>
  <si>
    <t>PVC DN 200</t>
  </si>
  <si>
    <t>Izdelava nastavka za izvedbo hišnega priključka na predviden revizijski jašek, vključno z izvedbo kronske navrtave, gumi tesnila,... - komplet. Nastavek se na koncu zablendira. Vključno z cevjo PVC DN 160, ki poteka do parcelne meje (cca. 7m)</t>
  </si>
  <si>
    <t>Navezava predvidenega kanalskega niza (PVC DN200) na obstoječ jaške (ABC DN1000); kronska navrtava, tesneneje in z vsemi deli; komplet</t>
  </si>
  <si>
    <t xml:space="preserve">Izdelava tipskega revizijskega jaška vgrajenega na podložno plast iz cementnega betona; h = 2,0 - 2,5 m. </t>
  </si>
  <si>
    <t>Izvedba monolitnega betonskega prstana iz cementnega betona C 16/20 (po detajlu). Dolžina prstana min. 0,8 m; (cev se polno obbetonira v debelini min. 14 cm) prstan se izvede na polovici vsakega 5 meterskega komada cevi (na vsakih 5m).                                                         OPOMBA: cca. 9 komadov</t>
  </si>
  <si>
    <t>Preizkus vodotesnosti, televizijska kontrola, vsa čiščenja, vsi prevozi in vsa dokumentacija potrebna za tehnični pregled kanalskih cevi DN200mm po veljavnem slovenskem standardu.</t>
  </si>
  <si>
    <t>Preizkus vodotesnosti, vsi prevozi in vsa dokumentacija potrebna za tehnični pregled kontrolnih jaškov DN1000mm po veljavnem slovenskem standardu.</t>
  </si>
  <si>
    <t xml:space="preserve">POPIS DEL JR PODVINCI (Občina) - 2.ETAPA </t>
  </si>
  <si>
    <t>01.</t>
  </si>
  <si>
    <t>02.</t>
  </si>
  <si>
    <t>03.</t>
  </si>
  <si>
    <t>04.</t>
  </si>
  <si>
    <t>Zakoličba KTV, PTT, plin…</t>
  </si>
  <si>
    <t xml:space="preserve">          </t>
  </si>
  <si>
    <t>05.</t>
  </si>
  <si>
    <t>Betonski montažni temelj za</t>
  </si>
  <si>
    <t>kandelaber 9m, dim.0.8*0.8*1.2 m</t>
  </si>
  <si>
    <t>(N.5.1) dobava, izkop in postavitev</t>
  </si>
  <si>
    <t>kandelaber 9m, dim.0.8*0.8*1.5 m</t>
  </si>
  <si>
    <t>(N.5.2) dobava, izkop in postavitev</t>
  </si>
  <si>
    <t xml:space="preserve">Kombinirani ročno/strojni (30/70%) </t>
  </si>
  <si>
    <t xml:space="preserve">izkop in zasip kabelskega jarka v  </t>
  </si>
  <si>
    <t>(zasip-nabijanje v plasteh po 20 cm)</t>
  </si>
  <si>
    <t>zemljišču III.kat.dim: 0.40 x 0.8 m</t>
  </si>
  <si>
    <t>Izdelava kabelske blazine</t>
  </si>
  <si>
    <t>iz mivke ali presejane zemlje</t>
  </si>
  <si>
    <t>za jarek dim: 0.4 x 0.8 m</t>
  </si>
  <si>
    <t xml:space="preserve"> m</t>
  </si>
  <si>
    <t xml:space="preserve">izkop kabelskega jarka v zemljišču </t>
  </si>
  <si>
    <t>III.kat.dim: 0.40 x 1.0 m,</t>
  </si>
  <si>
    <t xml:space="preserve">obbetoniranje cevi 2xPC-E/110 </t>
  </si>
  <si>
    <t xml:space="preserve">(beton MB10, 40m3, 314m cevi) </t>
  </si>
  <si>
    <t>ter ponovni zasip (nabijanje…)</t>
  </si>
  <si>
    <t>kanalizacije (2xfi110mm BETON)</t>
  </si>
  <si>
    <t>06.</t>
  </si>
  <si>
    <t>Dobava in polaganje opozorilnega</t>
  </si>
  <si>
    <t xml:space="preserve">traku                   </t>
  </si>
  <si>
    <t>07.</t>
  </si>
  <si>
    <t>08.</t>
  </si>
  <si>
    <t>Izkop in zasip jame za kabelske</t>
  </si>
  <si>
    <t>rezerve</t>
  </si>
  <si>
    <t>09.</t>
  </si>
  <si>
    <t>POPIS DEL DOVOD JR PODVINCI (Občina)</t>
  </si>
  <si>
    <t>Pripravljalna dela (dovod)</t>
  </si>
  <si>
    <t>Gradbena dela (dovod)</t>
  </si>
  <si>
    <t xml:space="preserve">POPIS DEL JR PODVINCI (DRSI) </t>
  </si>
  <si>
    <t xml:space="preserve">(beton MB10, 96m3, 6.5m cevi) </t>
  </si>
  <si>
    <t>POPIS DEL DOVOD JR PODVINCI (DRSI)</t>
  </si>
  <si>
    <t>Cestna razsvetljava (DRSI)</t>
  </si>
  <si>
    <t>9.1</t>
  </si>
  <si>
    <t>9.2</t>
  </si>
  <si>
    <t>Cestna razsvetljava (občina)</t>
  </si>
  <si>
    <t>SPLOŠNO:</t>
  </si>
  <si>
    <t>Dela je izvajati po projektni dokumentaciji, v skladu z veljavnimi tehničnimi predpisi ,</t>
  </si>
  <si>
    <t xml:space="preserve"> normativi in standardi ob upoštevanju zahtev iz varstva pri delu.</t>
  </si>
  <si>
    <r>
      <t xml:space="preserve">V enotnih cenah morajo biti zajeti vsi stroški po </t>
    </r>
    <r>
      <rPr>
        <sz val="11"/>
        <color theme="1"/>
        <rFont val="Calibri"/>
        <family val="2"/>
        <charset val="238"/>
        <scheme val="minor"/>
      </rPr>
      <t>Splošnih tehničnih pogojih.</t>
    </r>
  </si>
  <si>
    <r>
      <rPr>
        <b/>
        <sz val="10"/>
        <color indexed="8"/>
        <rFont val="Arial"/>
        <family val="2"/>
        <charset val="238"/>
      </rPr>
      <t xml:space="preserve">Opomba: </t>
    </r>
    <r>
      <rPr>
        <sz val="10"/>
        <color indexed="8"/>
        <rFont val="Arial"/>
        <family val="2"/>
        <charset val="238"/>
      </rPr>
      <t xml:space="preserve"> Vsa rušenja vključujejo odvoz na ustrezno deponijono deponijo</t>
    </r>
  </si>
  <si>
    <t xml:space="preserve">Vsi odstranjeni materiali vključujejo odvoz na ustrezno deponijo s plačilom prispevka, </t>
  </si>
  <si>
    <t>Vsi vgrajeni materiali vključujejo tudi dobavo</t>
  </si>
  <si>
    <t xml:space="preserve">V enotni ceni finega asfalta je potrebno zajeti tudi pobrizg z bitumensko emulzijo </t>
  </si>
  <si>
    <t>(0,5kg/m2), dilaplast in čiščenje vozišča</t>
  </si>
  <si>
    <t xml:space="preserve">Vsi pokrovi jaškov vključujejo dobavo z AB obročem. </t>
  </si>
  <si>
    <t xml:space="preserve">Izkopi globlji od 1,0 m morajo vključevati tudi razpiranje </t>
  </si>
  <si>
    <t>Opozorilo:</t>
  </si>
  <si>
    <t>Projekt: PODVINCI CESTA</t>
  </si>
  <si>
    <t>Zapora ceste (skladno z opombo)</t>
  </si>
  <si>
    <t xml:space="preserve">Dodatna in nepredvidena dela 10% </t>
  </si>
  <si>
    <t xml:space="preserve"> Komunalna kanalizacija</t>
  </si>
  <si>
    <t xml:space="preserve"> SKUPAJ</t>
  </si>
  <si>
    <t>V ponudbo pod tč. VIII je potrebno vračunati strošek zapore ceste za ves čas gradnje (vključno z izdelavo eleborata zapore, začasnimi obvozi, pridobitvijo dovoljenja za zaporo s taksami, ter izvedba zapore s strani upravljavca ceste), izdelavo varnostnega načrta, TEE ter organizacijo gradbišča v skladu z varnostnim načrtom, zavarovanje prometa in usposobitev obvozov za ves čas gradnje, čiščenje in močenje cestišča v času gradnje (VSAJ 5-KRAT DNEVNO), pospravljanje gradbišča. Vse gradbene odpadke je potrebno odpeljati na ustrezno deponijo (vključeno v ceno odstranitve!) in nadzoru predložiti evidenčne liste ravnanja z gradbenimi odpadki. Dokumentacija za prevzem objekta je strošek izvajalca zato je v ponudbo potrebno vračunati tudi izdelavo dokumentacije za prevzem del (vse 2X: dokazila o zanesljivosti objekta, BCP, PID, vris komunalnih vodov v podzemni kataster).</t>
  </si>
  <si>
    <r>
      <t xml:space="preserve">Betonski montažni temelj za </t>
    </r>
    <r>
      <rPr>
        <b/>
        <sz val="10"/>
        <color theme="1"/>
        <rFont val="Times New Roman"/>
        <family val="1"/>
        <charset val="238"/>
      </rPr>
      <t>ločni</t>
    </r>
  </si>
  <si>
    <t>Odvoz odvečnega materiala na trajno deponijo, vključno s plačilom takse (naročniku je potrebno oddat evidenčne liste za prevzem odvečnega materiala in odpadkov).</t>
  </si>
  <si>
    <t>iz mivke ali presejane zemlje v deb. 20 cm</t>
  </si>
  <si>
    <t>Zavarovanje gradbišča (delno)- jarek, jame, uvozi</t>
  </si>
  <si>
    <t>EM</t>
  </si>
  <si>
    <t>količina</t>
  </si>
  <si>
    <t>cena</t>
  </si>
  <si>
    <t>znesek skupaj</t>
  </si>
  <si>
    <t>PREDRAČUN GRADBENIH  DEL ZA UREDITEV</t>
  </si>
  <si>
    <t>EE OMREŽJA IN JAVNE RAZSVETLJAVE NA OBJEKTU,</t>
  </si>
  <si>
    <t>2</t>
  </si>
  <si>
    <t>3</t>
  </si>
  <si>
    <t>4</t>
  </si>
  <si>
    <t>POPIS DEL JR PODVINCI (Občina) - 2.ETAPA</t>
  </si>
  <si>
    <t>CENA/SKUPAJ</t>
  </si>
  <si>
    <t>Izkop in zasip jame zaprostostoječo omarico</t>
  </si>
  <si>
    <t>____________</t>
  </si>
  <si>
    <t>__________</t>
  </si>
  <si>
    <t>skupaj:</t>
  </si>
  <si>
    <t>___________</t>
  </si>
  <si>
    <t>Strojni izkop, strojni zasip in delno planiranje kabelskega jarka dimenzij 0.40 x 0.80 m:</t>
  </si>
  <si>
    <t>Strojni izkop, strojni zasip in delno planiranje kabelskega jarka dimenzij 0.4 x 1.00 m:</t>
  </si>
  <si>
    <t>Ročni izkop, ročni zasip in delno planiranje kabelskega jarka dimenzij 0.4 x 1.15 m:</t>
  </si>
  <si>
    <t>Strojni izkop, strojni zasip in delno planiranje kabelskega jarka dimenzij 0.5 x 1.00 m:</t>
  </si>
  <si>
    <t>Strojni izkop, strojni zasip in delno planiranje kabelskega jarka dimenzij 0.5 x 1.15 m:</t>
  </si>
  <si>
    <t>Dobava in polaganje plastične cevi za kabel fi 110 mm (gibljiva - zunaj rebrasta, znotraj gladka)</t>
  </si>
  <si>
    <t>Dobava in obbetoniranje kabelskih cevi z betonom    MB 10</t>
  </si>
  <si>
    <t>Izdelava armirano betonskega kabelskega jaška dimenzij 1,2×1,2×1,2 m (svetle mere) s pokrovom težke izvedbe dimenzij 0,60×0,60, napis ELEKTRIKA, komplet z vsemi deli</t>
  </si>
  <si>
    <t>2.15</t>
  </si>
  <si>
    <t>Izkop in zasip jame za omarico.</t>
  </si>
  <si>
    <t>2.17</t>
  </si>
  <si>
    <t>2.18</t>
  </si>
  <si>
    <t>2.19</t>
  </si>
  <si>
    <t>2.20</t>
  </si>
  <si>
    <t xml:space="preserve">Montaža nove priključno merilne omarice PMO v fasado objekta komplet z vsemi gradbenimi deli  </t>
  </si>
  <si>
    <t>2.21</t>
  </si>
  <si>
    <t>Strojni izkop, strojni zasip in planiranje jarka za ozemljitve dimenzij 0.40 x 0.60 m:</t>
  </si>
  <si>
    <t xml:space="preserve">Montaža nove priključno merilne omarice PMO v fasado objekta komplet z vsemi gradbenimi deli </t>
  </si>
  <si>
    <t>Izkop in zasip jame za omarico</t>
  </si>
  <si>
    <t>1.</t>
  </si>
  <si>
    <t>2.</t>
  </si>
  <si>
    <t>JR, NNO Podvinci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</si>
</sst>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_-* #,##0.00\ _S_I_T_-;\-* #,##0.00\ _S_I_T_-;_-* &quot;-&quot;??\ _S_I_T_-;_-@_-"/>
    <numFmt numFmtId="165" formatCode="0.0000"/>
    <numFmt numFmtId="166" formatCode="#,##0.00\ [$EUR]"/>
    <numFmt numFmtId="167" formatCode="#,##0.00\ &quot;€&quot;"/>
    <numFmt numFmtId="168" formatCode="#,##0.00\ \€"/>
    <numFmt numFmtId="169" formatCode="#,##0.00\ [$€-1]"/>
    <numFmt numFmtId="170" formatCode="#,##0.00\ \ "/>
    <numFmt numFmtId="171" formatCode="#,##0.00\ _S_I_T"/>
    <numFmt numFmtId="172" formatCode="d/m/yyyy;@"/>
  </numFmts>
  <fonts count="6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MS Sans Serif"/>
      <charset val="238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SLO_Swiss"/>
    </font>
    <font>
      <b/>
      <sz val="12"/>
      <name val="Arial CE"/>
      <family val="2"/>
      <charset val="238"/>
    </font>
    <font>
      <b/>
      <sz val="12"/>
      <name val="SLO_Swiss"/>
    </font>
    <font>
      <b/>
      <sz val="9"/>
      <color indexed="8"/>
      <name val="Arial CE"/>
      <family val="2"/>
      <charset val="238"/>
    </font>
    <font>
      <b/>
      <sz val="9"/>
      <name val="Arial CE"/>
      <family val="2"/>
      <charset val="238"/>
    </font>
    <font>
      <sz val="9"/>
      <name val="SLO_Swiss"/>
    </font>
    <font>
      <b/>
      <sz val="9"/>
      <name val="Arial CE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i/>
      <sz val="9"/>
      <name val="Arial CE"/>
      <charset val="238"/>
    </font>
    <font>
      <b/>
      <i/>
      <sz val="9"/>
      <name val="SLO_Swiss"/>
      <charset val="238"/>
    </font>
    <font>
      <sz val="11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color indexed="10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9"/>
      <color indexed="9"/>
      <name val="Arial CE"/>
      <family val="2"/>
      <charset val="238"/>
    </font>
    <font>
      <sz val="11"/>
      <color indexed="8"/>
      <name val="Arial CE"/>
      <charset val="238"/>
    </font>
    <font>
      <sz val="11"/>
      <name val="Arial CE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0"/>
      <color rgb="FFFF0000"/>
      <name val="MS Sans Serif"/>
      <charset val="238"/>
    </font>
    <font>
      <b/>
      <sz val="12"/>
      <color indexed="8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10"/>
      <name val="Arial"/>
      <charset val="238"/>
    </font>
    <font>
      <u/>
      <sz val="10"/>
      <color indexed="8"/>
      <name val="Arial"/>
      <family val="2"/>
      <charset val="238"/>
    </font>
    <font>
      <sz val="16"/>
      <name val="Arial"/>
      <family val="2"/>
    </font>
    <font>
      <sz val="11"/>
      <name val="Arial"/>
      <family val="2"/>
      <charset val="238"/>
    </font>
    <font>
      <b/>
      <u/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</font>
    <font>
      <b/>
      <sz val="12"/>
      <color indexed="8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8" fillId="0" borderId="0"/>
    <xf numFmtId="0" fontId="9" fillId="0" borderId="0"/>
    <xf numFmtId="0" fontId="2" fillId="0" borderId="0" applyFill="0" applyBorder="0"/>
    <xf numFmtId="43" fontId="1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/>
    <xf numFmtId="0" fontId="1" fillId="0" borderId="0"/>
    <xf numFmtId="0" fontId="38" fillId="0" borderId="0"/>
    <xf numFmtId="0" fontId="46" fillId="0" borderId="0"/>
    <xf numFmtId="0" fontId="2" fillId="0" borderId="0"/>
    <xf numFmtId="0" fontId="2" fillId="0" borderId="0"/>
    <xf numFmtId="0" fontId="49" fillId="0" borderId="0"/>
    <xf numFmtId="0" fontId="2" fillId="0" borderId="0"/>
  </cellStyleXfs>
  <cellXfs count="710">
    <xf numFmtId="0" fontId="0" fillId="0" borderId="0" xfId="0"/>
    <xf numFmtId="0" fontId="6" fillId="0" borderId="0" xfId="4" applyFont="1" applyFill="1" applyBorder="1" applyAlignment="1">
      <alignment horizontal="center" wrapText="1"/>
    </xf>
    <xf numFmtId="0" fontId="4" fillId="0" borderId="0" xfId="4" applyAlignment="1">
      <alignment horizontal="left" wrapText="1"/>
    </xf>
    <xf numFmtId="0" fontId="7" fillId="0" borderId="1" xfId="4" applyFont="1" applyBorder="1" applyAlignment="1">
      <alignment horizontal="centerContinuous" wrapText="1"/>
    </xf>
    <xf numFmtId="0" fontId="7" fillId="0" borderId="2" xfId="4" applyFont="1" applyBorder="1" applyAlignment="1">
      <alignment horizontal="left" wrapText="1"/>
    </xf>
    <xf numFmtId="0" fontId="10" fillId="0" borderId="0" xfId="1" applyFont="1" applyFill="1" applyBorder="1" applyAlignment="1">
      <alignment horizontal="center" wrapText="1"/>
    </xf>
    <xf numFmtId="0" fontId="2" fillId="0" borderId="0" xfId="1" applyAlignment="1">
      <alignment horizontal="left" wrapText="1"/>
    </xf>
    <xf numFmtId="0" fontId="2" fillId="0" borderId="0" xfId="1" applyAlignment="1" applyProtection="1">
      <alignment horizontal="left" wrapText="1"/>
    </xf>
    <xf numFmtId="0" fontId="7" fillId="0" borderId="1" xfId="1" applyFont="1" applyBorder="1" applyAlignment="1">
      <alignment horizontal="centerContinuous" wrapText="1"/>
    </xf>
    <xf numFmtId="0" fontId="7" fillId="0" borderId="2" xfId="1" applyFont="1" applyBorder="1" applyAlignment="1">
      <alignment horizontal="left" wrapText="1"/>
    </xf>
    <xf numFmtId="0" fontId="7" fillId="0" borderId="1" xfId="1" applyFont="1" applyBorder="1" applyAlignment="1">
      <alignment horizontal="left" wrapText="1"/>
    </xf>
    <xf numFmtId="0" fontId="5" fillId="0" borderId="0" xfId="4" applyFont="1" applyAlignment="1">
      <alignment wrapText="1"/>
    </xf>
    <xf numFmtId="0" fontId="6" fillId="0" borderId="0" xfId="4" applyFont="1" applyAlignment="1">
      <alignment wrapText="1"/>
    </xf>
    <xf numFmtId="49" fontId="6" fillId="0" borderId="0" xfId="4" applyNumberFormat="1" applyFont="1" applyFill="1" applyBorder="1" applyAlignment="1">
      <alignment horizontal="left" wrapText="1"/>
    </xf>
    <xf numFmtId="0" fontId="6" fillId="0" borderId="0" xfId="4" applyFont="1" applyFill="1" applyAlignment="1">
      <alignment wrapText="1"/>
    </xf>
    <xf numFmtId="49" fontId="4" fillId="0" borderId="0" xfId="4" applyNumberFormat="1" applyAlignment="1">
      <alignment horizontal="left" wrapText="1"/>
    </xf>
    <xf numFmtId="0" fontId="4" fillId="0" borderId="0" xfId="4" applyAlignment="1">
      <alignment wrapText="1"/>
    </xf>
    <xf numFmtId="49" fontId="4" fillId="0" borderId="0" xfId="4" applyNumberFormat="1" applyAlignment="1" applyProtection="1">
      <alignment horizontal="left" wrapText="1"/>
    </xf>
    <xf numFmtId="49" fontId="7" fillId="0" borderId="9" xfId="4" applyNumberFormat="1" applyFont="1" applyBorder="1" applyAlignment="1">
      <alignment horizontal="centerContinuous" wrapText="1"/>
    </xf>
    <xf numFmtId="49" fontId="7" fillId="0" borderId="0" xfId="4" applyNumberFormat="1" applyFont="1" applyBorder="1" applyAlignment="1">
      <alignment horizontal="left" wrapText="1"/>
    </xf>
    <xf numFmtId="0" fontId="5" fillId="0" borderId="0" xfId="1" applyFont="1" applyAlignment="1">
      <alignment wrapText="1"/>
    </xf>
    <xf numFmtId="0" fontId="10" fillId="0" borderId="0" xfId="1" applyFont="1" applyAlignment="1">
      <alignment wrapText="1"/>
    </xf>
    <xf numFmtId="49" fontId="10" fillId="0" borderId="0" xfId="1" applyNumberFormat="1" applyFont="1" applyFill="1" applyBorder="1" applyAlignment="1">
      <alignment horizontal="left" wrapText="1"/>
    </xf>
    <xf numFmtId="0" fontId="10" fillId="0" borderId="0" xfId="1" applyFont="1" applyFill="1" applyAlignment="1">
      <alignment wrapText="1"/>
    </xf>
    <xf numFmtId="49" fontId="7" fillId="0" borderId="0" xfId="1" applyNumberFormat="1" applyFont="1" applyAlignment="1">
      <alignment horizontal="left" wrapText="1"/>
    </xf>
    <xf numFmtId="0" fontId="2" fillId="0" borderId="0" xfId="1" applyAlignment="1">
      <alignment wrapText="1"/>
    </xf>
    <xf numFmtId="49" fontId="2" fillId="0" borderId="0" xfId="1" applyNumberFormat="1" applyAlignment="1">
      <alignment horizontal="left" wrapText="1"/>
    </xf>
    <xf numFmtId="167" fontId="2" fillId="0" borderId="0" xfId="1" applyNumberFormat="1" applyAlignment="1">
      <alignment wrapText="1"/>
    </xf>
    <xf numFmtId="49" fontId="7" fillId="0" borderId="9" xfId="1" applyNumberFormat="1" applyFont="1" applyBorder="1" applyAlignment="1">
      <alignment horizontal="centerContinuous" wrapText="1"/>
    </xf>
    <xf numFmtId="49" fontId="7" fillId="0" borderId="0" xfId="1" applyNumberFormat="1" applyFont="1" applyBorder="1" applyAlignment="1">
      <alignment horizontal="left" wrapText="1"/>
    </xf>
    <xf numFmtId="167" fontId="7" fillId="0" borderId="3" xfId="4" applyNumberFormat="1" applyFont="1" applyBorder="1" applyAlignment="1">
      <alignment horizontal="right" wrapText="1"/>
    </xf>
    <xf numFmtId="167" fontId="7" fillId="0" borderId="4" xfId="4" applyNumberFormat="1" applyFont="1" applyBorder="1" applyAlignment="1">
      <alignment horizontal="right" wrapText="1"/>
    </xf>
    <xf numFmtId="167" fontId="7" fillId="0" borderId="0" xfId="1" applyNumberFormat="1" applyFont="1" applyAlignment="1">
      <alignment wrapText="1"/>
    </xf>
    <xf numFmtId="49" fontId="2" fillId="0" borderId="0" xfId="1" applyNumberFormat="1" applyAlignment="1" applyProtection="1">
      <alignment horizontal="left" wrapText="1"/>
    </xf>
    <xf numFmtId="49" fontId="7" fillId="0" borderId="0" xfId="1" applyNumberFormat="1" applyFont="1" applyAlignment="1" applyProtection="1">
      <alignment horizontal="left" wrapText="1"/>
    </xf>
    <xf numFmtId="167" fontId="7" fillId="0" borderId="3" xfId="1" applyNumberFormat="1" applyFont="1" applyBorder="1" applyAlignment="1">
      <alignment horizontal="right" wrapText="1"/>
    </xf>
    <xf numFmtId="167" fontId="7" fillId="0" borderId="4" xfId="1" applyNumberFormat="1" applyFont="1" applyBorder="1" applyAlignment="1">
      <alignment horizontal="right" wrapText="1"/>
    </xf>
    <xf numFmtId="49" fontId="7" fillId="0" borderId="9" xfId="1" applyNumberFormat="1" applyFont="1" applyBorder="1" applyAlignment="1">
      <alignment horizontal="left" wrapText="1"/>
    </xf>
    <xf numFmtId="2" fontId="6" fillId="0" borderId="0" xfId="4" applyNumberFormat="1" applyFont="1" applyFill="1" applyBorder="1" applyAlignment="1">
      <alignment wrapText="1"/>
    </xf>
    <xf numFmtId="2" fontId="4" fillId="0" borderId="0" xfId="4" applyNumberFormat="1" applyBorder="1" applyAlignment="1">
      <alignment wrapText="1"/>
    </xf>
    <xf numFmtId="2" fontId="4" fillId="0" borderId="0" xfId="4" applyNumberFormat="1" applyAlignment="1">
      <alignment wrapText="1"/>
    </xf>
    <xf numFmtId="165" fontId="4" fillId="0" borderId="2" xfId="4" applyNumberFormat="1" applyBorder="1" applyAlignment="1">
      <alignment wrapText="1"/>
    </xf>
    <xf numFmtId="165" fontId="4" fillId="0" borderId="6" xfId="4" applyNumberFormat="1" applyBorder="1" applyAlignment="1">
      <alignment wrapText="1"/>
    </xf>
    <xf numFmtId="165" fontId="4" fillId="0" borderId="0" xfId="4" applyNumberFormat="1" applyAlignment="1">
      <alignment wrapText="1"/>
    </xf>
    <xf numFmtId="165" fontId="6" fillId="0" borderId="0" xfId="4" applyNumberFormat="1" applyFont="1" applyFill="1" applyBorder="1" applyAlignment="1">
      <alignment wrapText="1"/>
    </xf>
    <xf numFmtId="165" fontId="4" fillId="0" borderId="0" xfId="4" applyNumberFormat="1" applyBorder="1" applyAlignment="1">
      <alignment wrapText="1"/>
    </xf>
    <xf numFmtId="43" fontId="4" fillId="0" borderId="3" xfId="8" applyFont="1" applyBorder="1" applyAlignment="1">
      <alignment wrapText="1"/>
    </xf>
    <xf numFmtId="164" fontId="4" fillId="0" borderId="0" xfId="4" applyNumberFormat="1" applyAlignment="1">
      <alignment wrapText="1"/>
    </xf>
    <xf numFmtId="166" fontId="4" fillId="0" borderId="0" xfId="4" applyNumberFormat="1" applyAlignment="1">
      <alignment wrapText="1"/>
    </xf>
    <xf numFmtId="167" fontId="7" fillId="0" borderId="0" xfId="4" applyNumberFormat="1" applyFont="1" applyBorder="1" applyAlignment="1">
      <alignment wrapText="1"/>
    </xf>
    <xf numFmtId="2" fontId="4" fillId="0" borderId="0" xfId="4" applyNumberFormat="1" applyFont="1" applyBorder="1" applyAlignment="1">
      <alignment wrapText="1"/>
    </xf>
    <xf numFmtId="165" fontId="4" fillId="0" borderId="2" xfId="4" applyNumberFormat="1" applyFont="1" applyBorder="1" applyAlignment="1">
      <alignment wrapText="1"/>
    </xf>
    <xf numFmtId="2" fontId="10" fillId="0" borderId="0" xfId="1" applyNumberFormat="1" applyFont="1" applyFill="1" applyAlignment="1">
      <alignment wrapText="1"/>
    </xf>
    <xf numFmtId="2" fontId="2" fillId="0" borderId="0" xfId="1" applyNumberFormat="1" applyAlignment="1">
      <alignment wrapText="1"/>
    </xf>
    <xf numFmtId="0" fontId="2" fillId="0" borderId="3" xfId="1" applyBorder="1" applyAlignment="1">
      <alignment wrapText="1"/>
    </xf>
    <xf numFmtId="2" fontId="4" fillId="0" borderId="5" xfId="4" applyNumberFormat="1" applyFont="1" applyBorder="1" applyAlignment="1">
      <alignment wrapText="1"/>
    </xf>
    <xf numFmtId="2" fontId="2" fillId="0" borderId="2" xfId="1" applyNumberFormat="1" applyBorder="1" applyAlignment="1">
      <alignment wrapText="1"/>
    </xf>
    <xf numFmtId="0" fontId="2" fillId="0" borderId="0" xfId="1" applyBorder="1" applyAlignment="1">
      <alignment wrapText="1"/>
    </xf>
    <xf numFmtId="2" fontId="2" fillId="0" borderId="6" xfId="1" applyNumberFormat="1" applyBorder="1" applyAlignment="1">
      <alignment wrapText="1"/>
    </xf>
    <xf numFmtId="167" fontId="2" fillId="0" borderId="0" xfId="1" applyNumberFormat="1" applyBorder="1" applyAlignment="1">
      <alignment wrapText="1"/>
    </xf>
    <xf numFmtId="43" fontId="4" fillId="0" borderId="0" xfId="8" applyFont="1" applyAlignment="1">
      <alignment wrapText="1"/>
    </xf>
    <xf numFmtId="43" fontId="4" fillId="0" borderId="2" xfId="8" applyFont="1" applyBorder="1" applyAlignment="1">
      <alignment wrapText="1"/>
    </xf>
    <xf numFmtId="43" fontId="4" fillId="0" borderId="0" xfId="8" applyFont="1" applyBorder="1" applyAlignment="1">
      <alignment wrapText="1"/>
    </xf>
    <xf numFmtId="43" fontId="4" fillId="0" borderId="5" xfId="8" applyFont="1" applyBorder="1" applyAlignment="1">
      <alignment wrapText="1"/>
    </xf>
    <xf numFmtId="43" fontId="10" fillId="0" borderId="0" xfId="8" applyFont="1" applyFill="1" applyAlignment="1">
      <alignment wrapText="1"/>
    </xf>
    <xf numFmtId="43" fontId="2" fillId="0" borderId="0" xfId="8" applyFont="1" applyAlignment="1">
      <alignment wrapText="1"/>
    </xf>
    <xf numFmtId="167" fontId="7" fillId="0" borderId="0" xfId="4" applyNumberFormat="1" applyFont="1" applyBorder="1" applyAlignment="1">
      <alignment horizontal="right" wrapText="1"/>
    </xf>
    <xf numFmtId="164" fontId="2" fillId="0" borderId="0" xfId="1" applyNumberFormat="1" applyAlignment="1">
      <alignment wrapText="1"/>
    </xf>
    <xf numFmtId="2" fontId="5" fillId="0" borderId="0" xfId="1" applyNumberFormat="1" applyFont="1" applyAlignment="1">
      <alignment wrapText="1"/>
    </xf>
    <xf numFmtId="2" fontId="10" fillId="0" borderId="0" xfId="1" applyNumberFormat="1" applyFont="1" applyAlignment="1">
      <alignment wrapText="1"/>
    </xf>
    <xf numFmtId="43" fontId="14" fillId="0" borderId="2" xfId="8" applyFont="1" applyBorder="1" applyAlignment="1">
      <alignment wrapText="1"/>
    </xf>
    <xf numFmtId="43" fontId="14" fillId="0" borderId="0" xfId="8" applyFont="1" applyBorder="1" applyAlignment="1">
      <alignment wrapText="1"/>
    </xf>
    <xf numFmtId="43" fontId="14" fillId="0" borderId="3" xfId="8" applyFont="1" applyBorder="1" applyAlignment="1">
      <alignment wrapText="1"/>
    </xf>
    <xf numFmtId="165" fontId="14" fillId="0" borderId="2" xfId="4" applyNumberFormat="1" applyFont="1" applyBorder="1" applyAlignment="1">
      <alignment wrapText="1"/>
    </xf>
    <xf numFmtId="2" fontId="14" fillId="0" borderId="0" xfId="4" applyNumberFormat="1" applyFont="1" applyBorder="1" applyAlignment="1">
      <alignment wrapText="1"/>
    </xf>
    <xf numFmtId="165" fontId="14" fillId="0" borderId="6" xfId="4" applyNumberFormat="1" applyFont="1" applyBorder="1" applyAlignment="1">
      <alignment wrapText="1"/>
    </xf>
    <xf numFmtId="2" fontId="14" fillId="0" borderId="5" xfId="4" applyNumberFormat="1" applyFont="1" applyBorder="1" applyAlignment="1">
      <alignment wrapText="1"/>
    </xf>
    <xf numFmtId="165" fontId="4" fillId="0" borderId="11" xfId="4" applyNumberFormat="1" applyBorder="1" applyAlignment="1">
      <alignment wrapText="1"/>
    </xf>
    <xf numFmtId="49" fontId="4" fillId="0" borderId="0" xfId="4" applyNumberFormat="1" applyBorder="1" applyAlignment="1" applyProtection="1">
      <alignment horizontal="left" wrapText="1"/>
    </xf>
    <xf numFmtId="167" fontId="4" fillId="0" borderId="0" xfId="4" applyNumberFormat="1" applyBorder="1" applyAlignment="1">
      <alignment wrapText="1"/>
    </xf>
    <xf numFmtId="0" fontId="4" fillId="0" borderId="0" xfId="4" applyBorder="1" applyAlignment="1">
      <alignment horizontal="left" wrapText="1"/>
    </xf>
    <xf numFmtId="49" fontId="4" fillId="0" borderId="0" xfId="4" applyNumberFormat="1" applyBorder="1" applyAlignment="1">
      <alignment horizontal="left" wrapText="1"/>
    </xf>
    <xf numFmtId="4" fontId="4" fillId="0" borderId="0" xfId="4" applyNumberFormat="1" applyBorder="1" applyAlignment="1">
      <alignment wrapText="1"/>
    </xf>
    <xf numFmtId="0" fontId="7" fillId="0" borderId="0" xfId="4" applyFont="1" applyBorder="1" applyAlignment="1">
      <alignment horizontal="centerContinuous" wrapText="1"/>
    </xf>
    <xf numFmtId="49" fontId="7" fillId="0" borderId="0" xfId="4" applyNumberFormat="1" applyFont="1" applyBorder="1" applyAlignment="1">
      <alignment horizontal="centerContinuous" wrapText="1"/>
    </xf>
    <xf numFmtId="165" fontId="4" fillId="0" borderId="11" xfId="4" applyNumberFormat="1" applyFont="1" applyBorder="1" applyAlignment="1">
      <alignment wrapText="1"/>
    </xf>
    <xf numFmtId="165" fontId="4" fillId="0" borderId="13" xfId="4" applyNumberFormat="1" applyBorder="1" applyAlignment="1">
      <alignment wrapText="1"/>
    </xf>
    <xf numFmtId="2" fontId="2" fillId="0" borderId="7" xfId="4" applyNumberFormat="1" applyFont="1" applyBorder="1" applyAlignment="1">
      <alignment wrapText="1"/>
    </xf>
    <xf numFmtId="0" fontId="5" fillId="0" borderId="0" xfId="4" applyFont="1" applyBorder="1" applyAlignment="1">
      <alignment horizontal="centerContinuous" wrapText="1"/>
    </xf>
    <xf numFmtId="49" fontId="5" fillId="0" borderId="0" xfId="4" applyNumberFormat="1" applyFont="1" applyBorder="1" applyAlignment="1">
      <alignment horizontal="centerContinuous" wrapText="1"/>
    </xf>
    <xf numFmtId="2" fontId="5" fillId="0" borderId="0" xfId="4" applyNumberFormat="1" applyFont="1" applyBorder="1" applyAlignment="1">
      <alignment wrapText="1"/>
    </xf>
    <xf numFmtId="49" fontId="6" fillId="2" borderId="0" xfId="4" applyNumberFormat="1" applyFont="1" applyFill="1" applyBorder="1" applyAlignment="1">
      <alignment horizontal="left" wrapText="1"/>
    </xf>
    <xf numFmtId="0" fontId="6" fillId="2" borderId="0" xfId="4" applyFont="1" applyFill="1" applyBorder="1" applyAlignment="1">
      <alignment horizontal="center" wrapText="1"/>
    </xf>
    <xf numFmtId="2" fontId="6" fillId="3" borderId="0" xfId="4" applyNumberFormat="1" applyFont="1" applyFill="1" applyBorder="1" applyAlignment="1">
      <alignment horizontal="left" wrapText="1"/>
    </xf>
    <xf numFmtId="0" fontId="4" fillId="0" borderId="0" xfId="4" applyBorder="1" applyAlignment="1" applyProtection="1">
      <alignment horizontal="left" wrapText="1"/>
    </xf>
    <xf numFmtId="49" fontId="7" fillId="0" borderId="0" xfId="4" applyNumberFormat="1" applyFont="1" applyBorder="1" applyAlignment="1" applyProtection="1">
      <alignment horizontal="left" wrapText="1"/>
    </xf>
    <xf numFmtId="0" fontId="4" fillId="0" borderId="0" xfId="4" applyFill="1" applyBorder="1" applyAlignment="1">
      <alignment horizontal="left" wrapText="1"/>
    </xf>
    <xf numFmtId="49" fontId="7" fillId="0" borderId="0" xfId="4" applyNumberFormat="1" applyFont="1" applyFill="1" applyBorder="1" applyAlignment="1">
      <alignment horizontal="left" wrapText="1"/>
    </xf>
    <xf numFmtId="165" fontId="6" fillId="3" borderId="0" xfId="4" applyNumberFormat="1" applyFont="1" applyFill="1" applyBorder="1" applyAlignment="1">
      <alignment horizontal="right" wrapText="1"/>
    </xf>
    <xf numFmtId="2" fontId="6" fillId="3" borderId="0" xfId="4" applyNumberFormat="1" applyFont="1" applyFill="1" applyBorder="1" applyAlignment="1">
      <alignment horizontal="right" wrapText="1"/>
    </xf>
    <xf numFmtId="49" fontId="10" fillId="2" borderId="0" xfId="1" applyNumberFormat="1" applyFont="1" applyFill="1" applyBorder="1" applyAlignment="1">
      <alignment horizontal="left" wrapText="1"/>
    </xf>
    <xf numFmtId="0" fontId="10" fillId="2" borderId="0" xfId="1" applyFont="1" applyFill="1" applyBorder="1" applyAlignment="1">
      <alignment horizontal="center" wrapText="1"/>
    </xf>
    <xf numFmtId="0" fontId="10" fillId="0" borderId="0" xfId="1" applyFont="1" applyFill="1" applyBorder="1" applyAlignment="1">
      <alignment wrapText="1"/>
    </xf>
    <xf numFmtId="2" fontId="10" fillId="0" borderId="0" xfId="1" applyNumberFormat="1" applyFont="1" applyFill="1" applyBorder="1" applyAlignment="1">
      <alignment wrapText="1"/>
    </xf>
    <xf numFmtId="2" fontId="2" fillId="0" borderId="0" xfId="1" applyNumberFormat="1" applyBorder="1" applyAlignment="1">
      <alignment wrapText="1"/>
    </xf>
    <xf numFmtId="49" fontId="2" fillId="0" borderId="0" xfId="1" applyNumberFormat="1" applyBorder="1" applyAlignment="1">
      <alignment horizontal="left" wrapText="1"/>
    </xf>
    <xf numFmtId="0" fontId="2" fillId="0" borderId="0" xfId="1" applyBorder="1" applyAlignment="1">
      <alignment horizontal="left" wrapText="1"/>
    </xf>
    <xf numFmtId="0" fontId="7" fillId="0" borderId="0" xfId="1" applyFont="1" applyBorder="1" applyAlignment="1">
      <alignment horizontal="left" wrapText="1"/>
    </xf>
    <xf numFmtId="0" fontId="2" fillId="0" borderId="0" xfId="1" applyFill="1" applyAlignment="1">
      <alignment wrapText="1"/>
    </xf>
    <xf numFmtId="2" fontId="2" fillId="0" borderId="0" xfId="1" applyNumberFormat="1" applyFill="1" applyAlignment="1">
      <alignment wrapText="1"/>
    </xf>
    <xf numFmtId="43" fontId="6" fillId="0" borderId="0" xfId="8" applyFont="1" applyFill="1" applyBorder="1" applyAlignment="1">
      <alignment wrapText="1"/>
    </xf>
    <xf numFmtId="43" fontId="5" fillId="0" borderId="0" xfId="8" applyFont="1" applyBorder="1" applyAlignment="1">
      <alignment wrapText="1"/>
    </xf>
    <xf numFmtId="43" fontId="6" fillId="3" borderId="0" xfId="8" applyFont="1" applyFill="1" applyBorder="1" applyAlignment="1">
      <alignment horizontal="left" wrapText="1"/>
    </xf>
    <xf numFmtId="0" fontId="5" fillId="0" borderId="0" xfId="1" applyFont="1" applyBorder="1" applyAlignment="1">
      <alignment horizontal="centerContinuous" wrapText="1"/>
    </xf>
    <xf numFmtId="49" fontId="5" fillId="0" borderId="0" xfId="1" applyNumberFormat="1" applyFont="1" applyBorder="1" applyAlignment="1">
      <alignment horizontal="centerContinuous" wrapText="1"/>
    </xf>
    <xf numFmtId="2" fontId="5" fillId="0" borderId="0" xfId="8" applyNumberFormat="1" applyFont="1" applyBorder="1" applyAlignment="1">
      <alignment wrapText="1"/>
    </xf>
    <xf numFmtId="2" fontId="6" fillId="3" borderId="0" xfId="8" applyNumberFormat="1" applyFont="1" applyFill="1" applyBorder="1" applyAlignment="1">
      <alignment horizontal="left" wrapText="1"/>
    </xf>
    <xf numFmtId="167" fontId="14" fillId="0" borderId="3" xfId="8" applyNumberFormat="1" applyFont="1" applyBorder="1" applyAlignment="1">
      <alignment wrapText="1"/>
    </xf>
    <xf numFmtId="167" fontId="2" fillId="0" borderId="0" xfId="8" applyNumberFormat="1" applyFont="1" applyAlignment="1">
      <alignment wrapText="1"/>
    </xf>
    <xf numFmtId="167" fontId="7" fillId="0" borderId="0" xfId="8" applyNumberFormat="1" applyFont="1" applyAlignment="1">
      <alignment wrapText="1"/>
    </xf>
    <xf numFmtId="4" fontId="2" fillId="0" borderId="0" xfId="1" applyNumberFormat="1" applyAlignment="1">
      <alignment wrapText="1"/>
    </xf>
    <xf numFmtId="167" fontId="4" fillId="0" borderId="3" xfId="8" applyNumberFormat="1" applyFont="1" applyBorder="1" applyAlignment="1">
      <alignment wrapText="1"/>
    </xf>
    <xf numFmtId="167" fontId="4" fillId="0" borderId="0" xfId="8" applyNumberFormat="1" applyFont="1" applyBorder="1" applyAlignment="1">
      <alignment wrapText="1"/>
    </xf>
    <xf numFmtId="167" fontId="7" fillId="0" borderId="0" xfId="1" applyNumberFormat="1" applyFont="1" applyBorder="1" applyAlignment="1">
      <alignment horizontal="right" wrapText="1"/>
    </xf>
    <xf numFmtId="167" fontId="2" fillId="0" borderId="3" xfId="1" applyNumberFormat="1" applyBorder="1" applyAlignment="1">
      <alignment wrapText="1"/>
    </xf>
    <xf numFmtId="167" fontId="4" fillId="0" borderId="0" xfId="8" applyNumberFormat="1" applyFont="1" applyBorder="1" applyAlignment="1">
      <alignment horizontal="right" wrapText="1"/>
    </xf>
    <xf numFmtId="0" fontId="4" fillId="0" borderId="0" xfId="4" applyAlignment="1">
      <alignment horizontal="center" vertical="top"/>
    </xf>
    <xf numFmtId="168" fontId="4" fillId="0" borderId="0" xfId="4" applyNumberFormat="1" applyAlignment="1">
      <alignment horizontal="right" vertical="top" wrapText="1" indent="1"/>
    </xf>
    <xf numFmtId="168" fontId="4" fillId="0" borderId="0" xfId="4" applyNumberFormat="1" applyAlignment="1">
      <alignment horizontal="right" vertical="top"/>
    </xf>
    <xf numFmtId="4" fontId="4" fillId="0" borderId="0" xfId="4" applyNumberFormat="1" applyAlignment="1">
      <alignment horizontal="right" vertical="top" wrapText="1" indent="1"/>
    </xf>
    <xf numFmtId="49" fontId="4" fillId="0" borderId="0" xfId="4" applyNumberFormat="1" applyAlignment="1">
      <alignment horizontal="center" vertical="top"/>
    </xf>
    <xf numFmtId="0" fontId="4" fillId="0" borderId="0" xfId="4" applyAlignment="1">
      <alignment horizontal="left" vertical="top" wrapText="1"/>
    </xf>
    <xf numFmtId="168" fontId="7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 wrapText="1"/>
    </xf>
    <xf numFmtId="0" fontId="4" fillId="0" borderId="0" xfId="4" applyFill="1" applyAlignment="1">
      <alignment horizontal="center" vertical="top"/>
    </xf>
    <xf numFmtId="168" fontId="4" fillId="0" borderId="0" xfId="4" applyNumberFormat="1" applyFill="1" applyAlignment="1">
      <alignment horizontal="right" vertical="top" wrapText="1" indent="1"/>
    </xf>
    <xf numFmtId="168" fontId="4" fillId="0" borderId="0" xfId="4" applyNumberFormat="1" applyFill="1" applyAlignment="1">
      <alignment horizontal="right" vertical="top"/>
    </xf>
    <xf numFmtId="4" fontId="4" fillId="0" borderId="0" xfId="4" applyNumberFormat="1" applyFill="1" applyAlignment="1">
      <alignment horizontal="right" vertical="top" wrapText="1" indent="1"/>
    </xf>
    <xf numFmtId="49" fontId="4" fillId="0" borderId="0" xfId="4" applyNumberFormat="1" applyFill="1" applyAlignment="1">
      <alignment horizontal="center" vertical="top"/>
    </xf>
    <xf numFmtId="0" fontId="4" fillId="0" borderId="0" xfId="4" applyFill="1" applyAlignment="1">
      <alignment horizontal="left" vertical="top" wrapText="1"/>
    </xf>
    <xf numFmtId="168" fontId="7" fillId="0" borderId="0" xfId="4" applyNumberFormat="1" applyFont="1" applyFill="1" applyAlignment="1">
      <alignment horizontal="right" vertical="top" wrapText="1" indent="1"/>
    </xf>
    <xf numFmtId="168" fontId="7" fillId="0" borderId="0" xfId="4" applyNumberFormat="1" applyFont="1" applyFill="1" applyAlignment="1">
      <alignment horizontal="right" vertical="top"/>
    </xf>
    <xf numFmtId="0" fontId="7" fillId="0" borderId="0" xfId="4" applyFont="1" applyFill="1" applyAlignment="1">
      <alignment horizontal="left" vertical="top" wrapText="1"/>
    </xf>
    <xf numFmtId="168" fontId="7" fillId="0" borderId="0" xfId="4" applyNumberFormat="1" applyFont="1" applyAlignment="1">
      <alignment horizontal="right" vertical="top" wrapText="1" indent="1"/>
    </xf>
    <xf numFmtId="0" fontId="15" fillId="0" borderId="0" xfId="4" applyFont="1" applyAlignment="1">
      <alignment horizontal="left" vertical="top" wrapText="1"/>
    </xf>
    <xf numFmtId="168" fontId="4" fillId="0" borderId="0" xfId="4" applyNumberFormat="1" applyFill="1" applyAlignment="1" applyProtection="1">
      <alignment horizontal="right" vertical="top" wrapText="1" indent="1"/>
      <protection locked="0"/>
    </xf>
    <xf numFmtId="168" fontId="4" fillId="0" borderId="0" xfId="4" applyNumberFormat="1" applyFill="1" applyAlignment="1" applyProtection="1">
      <alignment horizontal="right" vertical="top"/>
      <protection locked="0"/>
    </xf>
    <xf numFmtId="4" fontId="4" fillId="0" borderId="0" xfId="4" applyNumberFormat="1" applyFill="1" applyAlignment="1" applyProtection="1">
      <alignment horizontal="right" vertical="top" wrapText="1" indent="1"/>
    </xf>
    <xf numFmtId="49" fontId="4" fillId="0" borderId="0" xfId="4" applyNumberFormat="1" applyFill="1" applyAlignment="1" applyProtection="1">
      <alignment horizontal="center" vertical="top"/>
    </xf>
    <xf numFmtId="0" fontId="4" fillId="0" borderId="0" xfId="4" applyFill="1" applyAlignment="1" applyProtection="1">
      <alignment horizontal="left" vertical="top" wrapText="1"/>
    </xf>
    <xf numFmtId="0" fontId="4" fillId="0" borderId="0" xfId="4" applyFill="1" applyAlignment="1" applyProtection="1">
      <alignment horizontal="center" vertical="top"/>
    </xf>
    <xf numFmtId="168" fontId="4" fillId="0" borderId="0" xfId="4" applyNumberFormat="1" applyAlignment="1" applyProtection="1">
      <alignment horizontal="right" vertical="top" wrapText="1" indent="1"/>
      <protection locked="0"/>
    </xf>
    <xf numFmtId="168" fontId="4" fillId="0" borderId="0" xfId="4" applyNumberFormat="1" applyAlignment="1" applyProtection="1">
      <alignment horizontal="right" vertical="top"/>
      <protection locked="0"/>
    </xf>
    <xf numFmtId="4" fontId="4" fillId="0" borderId="0" xfId="4" applyNumberFormat="1" applyAlignment="1" applyProtection="1">
      <alignment horizontal="right" vertical="top" wrapText="1" indent="1"/>
    </xf>
    <xf numFmtId="49" fontId="4" fillId="0" borderId="0" xfId="4" applyNumberFormat="1" applyAlignment="1" applyProtection="1">
      <alignment horizontal="center" vertical="top"/>
    </xf>
    <xf numFmtId="0" fontId="4" fillId="0" borderId="0" xfId="4" applyAlignment="1" applyProtection="1">
      <alignment horizontal="center" vertical="top"/>
    </xf>
    <xf numFmtId="0" fontId="7" fillId="0" borderId="0" xfId="4" applyFont="1" applyAlignment="1" applyProtection="1">
      <alignment horizontal="left" vertical="top" wrapText="1"/>
    </xf>
    <xf numFmtId="168" fontId="7" fillId="0" borderId="0" xfId="4" applyNumberFormat="1" applyFont="1" applyFill="1" applyAlignment="1" applyProtection="1">
      <alignment horizontal="right" vertical="top" wrapText="1" indent="1"/>
      <protection locked="0"/>
    </xf>
    <xf numFmtId="168" fontId="7" fillId="0" borderId="0" xfId="4" applyNumberFormat="1" applyFont="1" applyFill="1" applyAlignment="1" applyProtection="1">
      <alignment horizontal="right" vertical="top"/>
      <protection locked="0"/>
    </xf>
    <xf numFmtId="0" fontId="7" fillId="0" borderId="0" xfId="4" applyFont="1" applyFill="1" applyAlignment="1" applyProtection="1">
      <alignment horizontal="left" vertical="top" wrapText="1"/>
    </xf>
    <xf numFmtId="168" fontId="7" fillId="0" borderId="0" xfId="4" applyNumberFormat="1" applyFont="1" applyAlignment="1" applyProtection="1">
      <alignment horizontal="right" vertical="top" wrapText="1" indent="1"/>
      <protection locked="0"/>
    </xf>
    <xf numFmtId="168" fontId="7" fillId="0" borderId="0" xfId="4" applyNumberFormat="1" applyFont="1" applyAlignment="1" applyProtection="1">
      <alignment horizontal="right" vertical="top"/>
      <protection locked="0"/>
    </xf>
    <xf numFmtId="0" fontId="6" fillId="0" borderId="0" xfId="4" applyFont="1" applyFill="1" applyAlignment="1">
      <alignment horizontal="center" vertical="top"/>
    </xf>
    <xf numFmtId="168" fontId="6" fillId="0" borderId="0" xfId="4" applyNumberFormat="1" applyFont="1" applyFill="1" applyBorder="1" applyAlignment="1">
      <alignment horizontal="right" vertical="top" wrapText="1" indent="1"/>
    </xf>
    <xf numFmtId="168" fontId="6" fillId="0" borderId="0" xfId="4" applyNumberFormat="1" applyFont="1" applyFill="1" applyBorder="1" applyAlignment="1">
      <alignment horizontal="right" vertical="top"/>
    </xf>
    <xf numFmtId="4" fontId="6" fillId="0" borderId="0" xfId="4" applyNumberFormat="1" applyFont="1" applyFill="1" applyBorder="1" applyAlignment="1">
      <alignment horizontal="right" vertical="top" wrapText="1" indent="1"/>
    </xf>
    <xf numFmtId="49" fontId="6" fillId="0" borderId="0" xfId="4" applyNumberFormat="1" applyFont="1" applyFill="1" applyBorder="1" applyAlignment="1">
      <alignment horizontal="center" vertical="top"/>
    </xf>
    <xf numFmtId="0" fontId="6" fillId="0" borderId="0" xfId="4" applyFont="1" applyFill="1" applyBorder="1" applyAlignment="1">
      <alignment horizontal="left" vertical="top" wrapText="1"/>
    </xf>
    <xf numFmtId="0" fontId="6" fillId="0" borderId="0" xfId="4" applyFont="1" applyAlignment="1">
      <alignment horizontal="center" vertical="center" wrapText="1"/>
    </xf>
    <xf numFmtId="168" fontId="6" fillId="2" borderId="18" xfId="4" applyNumberFormat="1" applyFont="1" applyFill="1" applyBorder="1" applyAlignment="1">
      <alignment horizontal="center" vertical="center" wrapText="1"/>
    </xf>
    <xf numFmtId="168" fontId="6" fillId="2" borderId="19" xfId="4" applyNumberFormat="1" applyFont="1" applyFill="1" applyBorder="1" applyAlignment="1">
      <alignment horizontal="center" vertical="center" wrapText="1"/>
    </xf>
    <xf numFmtId="4" fontId="6" fillId="2" borderId="18" xfId="4" applyNumberFormat="1" applyFont="1" applyFill="1" applyBorder="1" applyAlignment="1">
      <alignment horizontal="center" vertical="center" wrapText="1"/>
    </xf>
    <xf numFmtId="49" fontId="6" fillId="2" borderId="18" xfId="4" applyNumberFormat="1" applyFont="1" applyFill="1" applyBorder="1" applyAlignment="1">
      <alignment horizontal="center" vertical="center" wrapText="1"/>
    </xf>
    <xf numFmtId="0" fontId="6" fillId="2" borderId="18" xfId="4" applyFont="1" applyFill="1" applyBorder="1" applyAlignment="1">
      <alignment horizontal="center" vertical="center" wrapText="1"/>
    </xf>
    <xf numFmtId="0" fontId="5" fillId="0" borderId="0" xfId="4" applyFont="1" applyAlignment="1">
      <alignment horizontal="center" vertical="top"/>
    </xf>
    <xf numFmtId="168" fontId="5" fillId="0" borderId="0" xfId="4" applyNumberFormat="1" applyFont="1" applyAlignment="1">
      <alignment horizontal="right" vertical="top" wrapText="1" indent="1"/>
    </xf>
    <xf numFmtId="168" fontId="5" fillId="0" borderId="0" xfId="4" applyNumberFormat="1" applyFont="1" applyAlignment="1">
      <alignment horizontal="right" vertical="top"/>
    </xf>
    <xf numFmtId="4" fontId="5" fillId="0" borderId="0" xfId="4" applyNumberFormat="1" applyFont="1" applyAlignment="1">
      <alignment horizontal="right" vertical="top" wrapText="1" indent="1"/>
    </xf>
    <xf numFmtId="49" fontId="5" fillId="0" borderId="0" xfId="4" applyNumberFormat="1" applyFont="1" applyAlignment="1">
      <alignment horizontal="center" vertical="top"/>
    </xf>
    <xf numFmtId="0" fontId="5" fillId="0" borderId="0" xfId="4" applyFont="1" applyAlignment="1">
      <alignment horizontal="left" vertical="top" wrapText="1"/>
    </xf>
    <xf numFmtId="0" fontId="4" fillId="0" borderId="0" xfId="4" applyAlignment="1">
      <alignment horizontal="left" vertical="top"/>
    </xf>
    <xf numFmtId="49" fontId="7" fillId="0" borderId="0" xfId="4" applyNumberFormat="1" applyFont="1" applyAlignment="1">
      <alignment horizontal="left" vertical="top"/>
    </xf>
    <xf numFmtId="49" fontId="2" fillId="0" borderId="0" xfId="4" applyNumberFormat="1" applyFont="1" applyAlignment="1">
      <alignment horizontal="left" vertical="top"/>
    </xf>
    <xf numFmtId="168" fontId="4" fillId="0" borderId="0" xfId="4" applyNumberFormat="1" applyAlignment="1">
      <alignment horizontal="left" vertical="top"/>
    </xf>
    <xf numFmtId="49" fontId="4" fillId="0" borderId="0" xfId="4" applyNumberFormat="1" applyAlignment="1">
      <alignment horizontal="left" vertical="top"/>
    </xf>
    <xf numFmtId="0" fontId="5" fillId="0" borderId="0" xfId="4" applyFont="1" applyAlignment="1">
      <alignment horizontal="left" vertical="center"/>
    </xf>
    <xf numFmtId="0" fontId="18" fillId="0" borderId="0" xfId="10" applyFont="1" applyAlignment="1">
      <alignment horizontal="centerContinuous"/>
    </xf>
    <xf numFmtId="170" fontId="18" fillId="0" borderId="0" xfId="10" applyNumberFormat="1" applyFont="1" applyAlignment="1">
      <alignment horizontal="centerContinuous"/>
    </xf>
    <xf numFmtId="4" fontId="18" fillId="0" borderId="0" xfId="10" applyNumberFormat="1" applyFont="1" applyAlignment="1">
      <alignment horizontal="centerContinuous"/>
    </xf>
    <xf numFmtId="0" fontId="19" fillId="0" borderId="0" xfId="10" applyFont="1" applyAlignment="1">
      <alignment horizontal="centerContinuous"/>
    </xf>
    <xf numFmtId="0" fontId="19" fillId="0" borderId="0" xfId="10" applyFont="1"/>
    <xf numFmtId="0" fontId="18" fillId="0" borderId="0" xfId="10" applyFont="1" applyAlignment="1"/>
    <xf numFmtId="0" fontId="22" fillId="0" borderId="0" xfId="10" applyFont="1"/>
    <xf numFmtId="0" fontId="22" fillId="0" borderId="0" xfId="10" applyFont="1" applyFill="1"/>
    <xf numFmtId="170" fontId="22" fillId="0" borderId="0" xfId="10" applyNumberFormat="1" applyFont="1" applyFill="1"/>
    <xf numFmtId="0" fontId="24" fillId="0" borderId="0" xfId="10" applyFont="1" applyFill="1" applyBorder="1" applyAlignment="1">
      <alignment vertical="center"/>
    </xf>
    <xf numFmtId="0" fontId="2" fillId="0" borderId="0" xfId="10" applyFont="1"/>
    <xf numFmtId="0" fontId="29" fillId="0" borderId="0" xfId="10" applyFont="1"/>
    <xf numFmtId="0" fontId="24" fillId="0" borderId="0" xfId="10" applyFont="1" applyBorder="1" applyAlignment="1">
      <alignment horizontal="center"/>
    </xf>
    <xf numFmtId="170" fontId="22" fillId="0" borderId="0" xfId="10" applyNumberFormat="1" applyFont="1"/>
    <xf numFmtId="0" fontId="32" fillId="5" borderId="0" xfId="10" applyFont="1" applyFill="1" applyBorder="1" applyAlignment="1">
      <alignment horizontal="left"/>
    </xf>
    <xf numFmtId="4" fontId="34" fillId="5" borderId="0" xfId="10" applyNumberFormat="1" applyFont="1" applyFill="1" applyBorder="1" applyAlignment="1"/>
    <xf numFmtId="0" fontId="20" fillId="5" borderId="0" xfId="10" applyFont="1" applyFill="1" applyBorder="1" applyAlignment="1">
      <alignment horizontal="center"/>
    </xf>
    <xf numFmtId="170" fontId="33" fillId="5" borderId="0" xfId="10" applyNumberFormat="1" applyFont="1" applyFill="1" applyBorder="1" applyAlignment="1">
      <alignment horizontal="right"/>
    </xf>
    <xf numFmtId="0" fontId="35" fillId="5" borderId="0" xfId="10" applyFont="1" applyFill="1" applyBorder="1" applyAlignment="1">
      <alignment horizontal="left"/>
    </xf>
    <xf numFmtId="0" fontId="36" fillId="0" borderId="0" xfId="10" applyFont="1" applyAlignment="1">
      <alignment horizontal="center"/>
    </xf>
    <xf numFmtId="0" fontId="36" fillId="0" borderId="0" xfId="10" applyFont="1"/>
    <xf numFmtId="170" fontId="36" fillId="0" borderId="0" xfId="10" applyNumberFormat="1" applyFont="1"/>
    <xf numFmtId="0" fontId="17" fillId="0" borderId="0" xfId="10" applyAlignment="1">
      <alignment horizontal="center"/>
    </xf>
    <xf numFmtId="0" fontId="17" fillId="0" borderId="0" xfId="10"/>
    <xf numFmtId="170" fontId="17" fillId="0" borderId="0" xfId="10" applyNumberFormat="1"/>
    <xf numFmtId="4" fontId="17" fillId="0" borderId="0" xfId="10" applyNumberFormat="1"/>
    <xf numFmtId="0" fontId="8" fillId="0" borderId="0" xfId="5"/>
    <xf numFmtId="49" fontId="7" fillId="6" borderId="16" xfId="5" applyNumberFormat="1" applyFont="1" applyFill="1" applyBorder="1" applyAlignment="1">
      <alignment horizontal="center" vertical="center" wrapText="1"/>
    </xf>
    <xf numFmtId="0" fontId="7" fillId="6" borderId="16" xfId="5" applyFont="1" applyFill="1" applyBorder="1" applyAlignment="1">
      <alignment horizontal="center" vertical="center" wrapText="1"/>
    </xf>
    <xf numFmtId="2" fontId="7" fillId="6" borderId="16" xfId="5" applyNumberFormat="1" applyFont="1" applyFill="1" applyBorder="1" applyAlignment="1">
      <alignment horizontal="center" vertical="center" wrapText="1"/>
    </xf>
    <xf numFmtId="0" fontId="37" fillId="0" borderId="16" xfId="5" applyFont="1" applyFill="1" applyBorder="1" applyAlignment="1">
      <alignment horizontal="center" wrapText="1"/>
    </xf>
    <xf numFmtId="49" fontId="37" fillId="0" borderId="16" xfId="5" applyNumberFormat="1" applyFont="1" applyFill="1" applyBorder="1" applyAlignment="1">
      <alignment horizontal="left" vertical="center" wrapText="1"/>
    </xf>
    <xf numFmtId="0" fontId="37" fillId="0" borderId="16" xfId="5" applyFont="1" applyFill="1" applyBorder="1" applyAlignment="1">
      <alignment wrapText="1"/>
    </xf>
    <xf numFmtId="2" fontId="38" fillId="0" borderId="16" xfId="5" applyNumberFormat="1" applyFont="1" applyFill="1" applyBorder="1" applyAlignment="1">
      <alignment horizontal="right" wrapText="1"/>
    </xf>
    <xf numFmtId="0" fontId="8" fillId="0" borderId="16" xfId="5" applyBorder="1"/>
    <xf numFmtId="49" fontId="2" fillId="0" borderId="16" xfId="5" applyNumberFormat="1" applyFont="1" applyFill="1" applyBorder="1" applyAlignment="1">
      <alignment horizontal="left" vertical="center" wrapText="1"/>
    </xf>
    <xf numFmtId="0" fontId="2" fillId="0" borderId="16" xfId="5" applyFont="1" applyFill="1" applyBorder="1" applyAlignment="1">
      <alignment horizontal="left" wrapText="1"/>
    </xf>
    <xf numFmtId="2" fontId="2" fillId="0" borderId="16" xfId="5" applyNumberFormat="1" applyFont="1" applyFill="1" applyBorder="1" applyAlignment="1">
      <alignment horizontal="right" wrapText="1"/>
    </xf>
    <xf numFmtId="0" fontId="38" fillId="0" borderId="16" xfId="5" applyFont="1" applyFill="1" applyBorder="1" applyAlignment="1">
      <alignment wrapText="1"/>
    </xf>
    <xf numFmtId="49" fontId="2" fillId="0" borderId="16" xfId="5" applyNumberFormat="1" applyFont="1" applyFill="1" applyBorder="1" applyAlignment="1">
      <alignment horizontal="justify"/>
    </xf>
    <xf numFmtId="49" fontId="38" fillId="0" borderId="16" xfId="5" applyNumberFormat="1" applyFont="1" applyFill="1" applyBorder="1" applyAlignment="1">
      <alignment horizontal="left" wrapText="1"/>
    </xf>
    <xf numFmtId="0" fontId="38" fillId="0" borderId="16" xfId="5" applyFont="1" applyFill="1" applyBorder="1" applyAlignment="1">
      <alignment horizontal="left" wrapText="1"/>
    </xf>
    <xf numFmtId="2" fontId="38" fillId="0" borderId="16" xfId="5" applyNumberFormat="1" applyFont="1" applyFill="1" applyBorder="1" applyAlignment="1">
      <alignment wrapText="1"/>
    </xf>
    <xf numFmtId="49" fontId="2" fillId="0" borderId="16" xfId="5" applyNumberFormat="1" applyFont="1" applyFill="1" applyBorder="1" applyAlignment="1">
      <alignment horizontal="justify" wrapText="1"/>
    </xf>
    <xf numFmtId="49" fontId="38" fillId="0" borderId="16" xfId="5" applyNumberFormat="1" applyFont="1" applyFill="1" applyBorder="1" applyAlignment="1">
      <alignment horizontal="left" vertical="center" wrapText="1"/>
    </xf>
    <xf numFmtId="2" fontId="38" fillId="0" borderId="16" xfId="5" applyNumberFormat="1" applyFont="1" applyFill="1" applyBorder="1" applyAlignment="1">
      <alignment horizontal="left" wrapText="1"/>
    </xf>
    <xf numFmtId="0" fontId="41" fillId="0" borderId="0" xfId="5" applyFont="1" applyFill="1"/>
    <xf numFmtId="49" fontId="38" fillId="0" borderId="16" xfId="5" applyNumberFormat="1" applyFont="1" applyFill="1" applyBorder="1" applyAlignment="1">
      <alignment wrapText="1"/>
    </xf>
    <xf numFmtId="49" fontId="2" fillId="0" borderId="16" xfId="5" applyNumberFormat="1" applyFont="1" applyFill="1" applyBorder="1" applyAlignment="1">
      <alignment horizontal="left" wrapText="1"/>
    </xf>
    <xf numFmtId="2" fontId="2" fillId="0" borderId="0" xfId="5" applyNumberFormat="1" applyFont="1" applyFill="1" applyBorder="1" applyAlignment="1">
      <alignment horizontal="right" wrapText="1"/>
    </xf>
    <xf numFmtId="2" fontId="38" fillId="0" borderId="0" xfId="5" applyNumberFormat="1" applyFont="1" applyFill="1" applyBorder="1" applyAlignment="1">
      <alignment horizontal="right" wrapText="1"/>
    </xf>
    <xf numFmtId="0" fontId="8" fillId="0" borderId="0" xfId="5" applyFill="1" applyBorder="1"/>
    <xf numFmtId="0" fontId="8" fillId="0" borderId="0" xfId="5" applyBorder="1"/>
    <xf numFmtId="49" fontId="37" fillId="0" borderId="16" xfId="5" applyNumberFormat="1" applyFont="1" applyFill="1" applyBorder="1" applyAlignment="1">
      <alignment horizontal="left" wrapText="1"/>
    </xf>
    <xf numFmtId="2" fontId="2" fillId="0" borderId="0" xfId="5" applyNumberFormat="1" applyFont="1" applyFill="1" applyBorder="1" applyAlignment="1"/>
    <xf numFmtId="49" fontId="8" fillId="0" borderId="0" xfId="5" applyNumberFormat="1"/>
    <xf numFmtId="0" fontId="38" fillId="0" borderId="0" xfId="5" applyFont="1" applyBorder="1" applyAlignment="1">
      <alignment wrapText="1"/>
    </xf>
    <xf numFmtId="49" fontId="7" fillId="4" borderId="16" xfId="5" applyNumberFormat="1" applyFont="1" applyFill="1" applyBorder="1" applyAlignment="1">
      <alignment horizontal="center" vertical="center" wrapText="1"/>
    </xf>
    <xf numFmtId="0" fontId="7" fillId="4" borderId="16" xfId="5" applyFont="1" applyFill="1" applyBorder="1" applyAlignment="1">
      <alignment horizontal="center" vertical="center" wrapText="1"/>
    </xf>
    <xf numFmtId="0" fontId="7" fillId="7" borderId="16" xfId="5" applyFont="1" applyFill="1" applyBorder="1" applyAlignment="1">
      <alignment horizontal="center" wrapText="1"/>
    </xf>
    <xf numFmtId="0" fontId="7" fillId="7" borderId="16" xfId="5" applyFont="1" applyFill="1" applyBorder="1" applyAlignment="1">
      <alignment horizontal="left" vertical="center" wrapText="1"/>
    </xf>
    <xf numFmtId="0" fontId="7" fillId="7" borderId="16" xfId="5" applyFont="1" applyFill="1" applyBorder="1" applyAlignment="1">
      <alignment wrapText="1"/>
    </xf>
    <xf numFmtId="0" fontId="2" fillId="7" borderId="16" xfId="5" applyFont="1" applyFill="1" applyBorder="1" applyAlignment="1">
      <alignment horizontal="center" wrapText="1"/>
    </xf>
    <xf numFmtId="4" fontId="2" fillId="7" borderId="16" xfId="5" applyNumberFormat="1" applyFont="1" applyFill="1" applyBorder="1" applyAlignment="1">
      <alignment horizontal="center" wrapText="1"/>
    </xf>
    <xf numFmtId="4" fontId="2" fillId="7" borderId="16" xfId="5" applyNumberFormat="1" applyFont="1" applyFill="1" applyBorder="1" applyAlignment="1">
      <alignment wrapText="1"/>
    </xf>
    <xf numFmtId="0" fontId="38" fillId="0" borderId="16" xfId="5" applyFont="1" applyBorder="1" applyAlignment="1">
      <alignment wrapText="1"/>
    </xf>
    <xf numFmtId="49" fontId="2" fillId="7" borderId="16" xfId="5" applyNumberFormat="1" applyFont="1" applyFill="1" applyBorder="1" applyAlignment="1">
      <alignment horizontal="left" vertical="center" wrapText="1"/>
    </xf>
    <xf numFmtId="0" fontId="2" fillId="7" borderId="16" xfId="5" applyFont="1" applyFill="1" applyBorder="1" applyAlignment="1">
      <alignment horizontal="left" wrapText="1"/>
    </xf>
    <xf numFmtId="0" fontId="2" fillId="7" borderId="16" xfId="5" applyFont="1" applyFill="1" applyBorder="1" applyAlignment="1">
      <alignment wrapText="1"/>
    </xf>
    <xf numFmtId="49" fontId="2" fillId="7" borderId="16" xfId="5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horizontal="center" wrapText="1"/>
    </xf>
    <xf numFmtId="17" fontId="2" fillId="7" borderId="16" xfId="5" applyNumberFormat="1" applyFont="1" applyFill="1" applyBorder="1" applyAlignment="1">
      <alignment wrapText="1"/>
    </xf>
    <xf numFmtId="17" fontId="38" fillId="0" borderId="16" xfId="5" applyNumberFormat="1" applyFont="1" applyBorder="1" applyAlignment="1">
      <alignment wrapText="1"/>
    </xf>
    <xf numFmtId="0" fontId="43" fillId="7" borderId="16" xfId="5" applyFont="1" applyFill="1" applyBorder="1" applyAlignment="1">
      <alignment wrapText="1"/>
    </xf>
    <xf numFmtId="0" fontId="43" fillId="7" borderId="16" xfId="5" applyFont="1" applyFill="1" applyBorder="1" applyAlignment="1">
      <alignment horizontal="left" wrapText="1"/>
    </xf>
    <xf numFmtId="0" fontId="43" fillId="7" borderId="16" xfId="5" applyFont="1" applyFill="1" applyBorder="1" applyAlignment="1">
      <alignment horizontal="center" wrapText="1"/>
    </xf>
    <xf numFmtId="4" fontId="43" fillId="7" borderId="16" xfId="5" applyNumberFormat="1" applyFont="1" applyFill="1" applyBorder="1" applyAlignment="1">
      <alignment horizontal="center" wrapText="1"/>
    </xf>
    <xf numFmtId="4" fontId="43" fillId="7" borderId="16" xfId="5" applyNumberFormat="1" applyFont="1" applyFill="1" applyBorder="1" applyAlignment="1">
      <alignment wrapText="1"/>
    </xf>
    <xf numFmtId="0" fontId="38" fillId="0" borderId="0" xfId="5" applyFont="1" applyAlignment="1">
      <alignment wrapText="1"/>
    </xf>
    <xf numFmtId="0" fontId="44" fillId="7" borderId="16" xfId="5" applyFont="1" applyFill="1" applyBorder="1" applyAlignment="1">
      <alignment horizontal="center" wrapText="1"/>
    </xf>
    <xf numFmtId="0" fontId="44" fillId="7" borderId="16" xfId="5" applyFont="1" applyFill="1" applyBorder="1" applyAlignment="1">
      <alignment horizontal="left" vertical="center" wrapText="1"/>
    </xf>
    <xf numFmtId="0" fontId="38" fillId="0" borderId="16" xfId="5" applyFont="1" applyFill="1" applyBorder="1" applyAlignment="1">
      <alignment horizontal="center" wrapText="1"/>
    </xf>
    <xf numFmtId="4" fontId="38" fillId="0" borderId="16" xfId="5" applyNumberFormat="1" applyFont="1" applyFill="1" applyBorder="1" applyAlignment="1">
      <alignment horizontal="center" wrapText="1"/>
    </xf>
    <xf numFmtId="4" fontId="38" fillId="0" borderId="16" xfId="5" applyNumberFormat="1" applyFont="1" applyFill="1" applyBorder="1" applyAlignment="1">
      <alignment wrapText="1"/>
    </xf>
    <xf numFmtId="0" fontId="38" fillId="0" borderId="0" xfId="5" applyFont="1" applyFill="1" applyBorder="1" applyAlignment="1">
      <alignment wrapText="1"/>
    </xf>
    <xf numFmtId="0" fontId="38" fillId="0" borderId="0" xfId="5" applyFont="1" applyFill="1" applyAlignment="1">
      <alignment wrapText="1"/>
    </xf>
    <xf numFmtId="0" fontId="11" fillId="0" borderId="16" xfId="5" applyFont="1" applyFill="1" applyBorder="1" applyAlignment="1">
      <alignment horizontal="left" wrapText="1"/>
    </xf>
    <xf numFmtId="0" fontId="11" fillId="0" borderId="16" xfId="5" applyFont="1" applyFill="1" applyBorder="1" applyAlignment="1">
      <alignment horizontal="center" wrapText="1"/>
    </xf>
    <xf numFmtId="0" fontId="7" fillId="0" borderId="16" xfId="5" applyFont="1" applyFill="1" applyBorder="1" applyAlignment="1">
      <alignment vertical="center" wrapText="1"/>
    </xf>
    <xf numFmtId="0" fontId="38" fillId="7" borderId="16" xfId="5" applyFont="1" applyFill="1" applyBorder="1" applyAlignment="1">
      <alignment wrapText="1"/>
    </xf>
    <xf numFmtId="0" fontId="11" fillId="7" borderId="16" xfId="5" applyFont="1" applyFill="1" applyBorder="1" applyAlignment="1">
      <alignment horizontal="left" wrapText="1"/>
    </xf>
    <xf numFmtId="0" fontId="11" fillId="7" borderId="16" xfId="5" applyFont="1" applyFill="1" applyBorder="1" applyAlignment="1">
      <alignment horizontal="center" wrapText="1"/>
    </xf>
    <xf numFmtId="4" fontId="38" fillId="7" borderId="16" xfId="5" applyNumberFormat="1" applyFont="1" applyFill="1" applyBorder="1" applyAlignment="1">
      <alignment horizontal="center" wrapText="1"/>
    </xf>
    <xf numFmtId="4" fontId="38" fillId="7" borderId="16" xfId="5" applyNumberFormat="1" applyFont="1" applyFill="1" applyBorder="1" applyAlignment="1">
      <alignment wrapText="1"/>
    </xf>
    <xf numFmtId="0" fontId="37" fillId="0" borderId="0" xfId="5" applyFont="1" applyFill="1" applyBorder="1" applyAlignment="1">
      <alignment wrapText="1"/>
    </xf>
    <xf numFmtId="0" fontId="38" fillId="7" borderId="16" xfId="5" applyFont="1" applyFill="1" applyBorder="1" applyAlignment="1">
      <alignment horizontal="left" wrapText="1"/>
    </xf>
    <xf numFmtId="49" fontId="38" fillId="7" borderId="16" xfId="5" applyNumberFormat="1" applyFont="1" applyFill="1" applyBorder="1" applyAlignment="1">
      <alignment horizontal="left" wrapText="1"/>
    </xf>
    <xf numFmtId="0" fontId="38" fillId="7" borderId="16" xfId="5" applyFont="1" applyFill="1" applyBorder="1" applyAlignment="1">
      <alignment horizontal="center" wrapText="1"/>
    </xf>
    <xf numFmtId="0" fontId="38" fillId="0" borderId="16" xfId="5" applyFont="1" applyBorder="1" applyAlignment="1">
      <alignment vertical="top" wrapText="1"/>
    </xf>
    <xf numFmtId="49" fontId="2" fillId="0" borderId="16" xfId="5" applyNumberFormat="1" applyFont="1" applyBorder="1" applyAlignment="1">
      <alignment horizontal="center" vertical="top"/>
    </xf>
    <xf numFmtId="4" fontId="8" fillId="0" borderId="16" xfId="5" applyNumberFormat="1" applyBorder="1" applyAlignment="1">
      <alignment horizontal="right" vertical="top" wrapText="1"/>
    </xf>
    <xf numFmtId="168" fontId="8" fillId="0" borderId="16" xfId="5" applyNumberFormat="1" applyBorder="1" applyAlignment="1">
      <alignment horizontal="right" vertical="top"/>
    </xf>
    <xf numFmtId="168" fontId="8" fillId="0" borderId="16" xfId="5" applyNumberFormat="1" applyFill="1" applyBorder="1" applyAlignment="1">
      <alignment horizontal="right" vertical="top" wrapText="1"/>
    </xf>
    <xf numFmtId="0" fontId="7" fillId="0" borderId="16" xfId="5" applyFont="1" applyFill="1" applyBorder="1" applyAlignment="1">
      <alignment wrapText="1"/>
    </xf>
    <xf numFmtId="0" fontId="38" fillId="7" borderId="16" xfId="5" applyFont="1" applyFill="1" applyBorder="1" applyAlignment="1">
      <alignment horizontal="left" vertical="center" wrapText="1"/>
    </xf>
    <xf numFmtId="0" fontId="38" fillId="0" borderId="16" xfId="5" applyFont="1" applyFill="1" applyBorder="1" applyAlignment="1">
      <alignment horizontal="left" vertical="center" wrapText="1"/>
    </xf>
    <xf numFmtId="49" fontId="38" fillId="7" borderId="16" xfId="5" applyNumberFormat="1" applyFont="1" applyFill="1" applyBorder="1" applyAlignment="1">
      <alignment horizontal="left" vertical="center" wrapText="1"/>
    </xf>
    <xf numFmtId="0" fontId="38" fillId="7" borderId="16" xfId="5" applyFont="1" applyFill="1" applyBorder="1" applyAlignment="1">
      <alignment horizontal="center" vertical="center" wrapText="1"/>
    </xf>
    <xf numFmtId="0" fontId="38" fillId="0" borderId="16" xfId="5" applyFont="1" applyBorder="1" applyAlignment="1">
      <alignment vertical="center" wrapText="1"/>
    </xf>
    <xf numFmtId="0" fontId="38" fillId="0" borderId="0" xfId="5" applyFont="1" applyBorder="1" applyAlignment="1">
      <alignment vertical="center" wrapText="1"/>
    </xf>
    <xf numFmtId="0" fontId="38" fillId="0" borderId="0" xfId="5" applyFont="1" applyAlignment="1">
      <alignment vertical="center" wrapText="1"/>
    </xf>
    <xf numFmtId="0" fontId="38" fillId="0" borderId="16" xfId="5" applyFont="1" applyFill="1" applyBorder="1" applyAlignment="1">
      <alignment horizontal="center" vertical="center" wrapText="1"/>
    </xf>
    <xf numFmtId="0" fontId="38" fillId="0" borderId="16" xfId="5" applyFont="1" applyBorder="1" applyAlignment="1">
      <alignment horizontal="left" wrapText="1"/>
    </xf>
    <xf numFmtId="4" fontId="38" fillId="0" borderId="16" xfId="5" applyNumberFormat="1" applyFont="1" applyBorder="1" applyAlignment="1">
      <alignment horizontal="center" wrapText="1"/>
    </xf>
    <xf numFmtId="4" fontId="38" fillId="0" borderId="16" xfId="5" applyNumberFormat="1" applyFont="1" applyBorder="1" applyAlignment="1">
      <alignment wrapText="1"/>
    </xf>
    <xf numFmtId="0" fontId="37" fillId="0" borderId="16" xfId="5" applyFont="1" applyBorder="1" applyAlignment="1">
      <alignment wrapText="1"/>
    </xf>
    <xf numFmtId="0" fontId="37" fillId="0" borderId="16" xfId="5" applyFont="1" applyFill="1" applyBorder="1" applyAlignment="1">
      <alignment horizontal="left" wrapText="1"/>
    </xf>
    <xf numFmtId="0" fontId="38" fillId="0" borderId="16" xfId="5" applyFont="1" applyBorder="1" applyAlignment="1">
      <alignment horizontal="center" wrapText="1"/>
    </xf>
    <xf numFmtId="4" fontId="37" fillId="0" borderId="16" xfId="5" applyNumberFormat="1" applyFont="1" applyBorder="1" applyAlignment="1">
      <alignment wrapText="1"/>
    </xf>
    <xf numFmtId="0" fontId="38" fillId="0" borderId="0" xfId="5" applyFont="1" applyBorder="1" applyAlignment="1">
      <alignment horizontal="center" wrapText="1"/>
    </xf>
    <xf numFmtId="0" fontId="30" fillId="0" borderId="0" xfId="5" applyFont="1"/>
    <xf numFmtId="0" fontId="30" fillId="0" borderId="0" xfId="5" applyFont="1" applyAlignment="1">
      <alignment horizontal="center"/>
    </xf>
    <xf numFmtId="0" fontId="9" fillId="0" borderId="0" xfId="5" applyFont="1"/>
    <xf numFmtId="0" fontId="45" fillId="0" borderId="0" xfId="5" applyFont="1" applyAlignment="1">
      <alignment horizontal="center"/>
    </xf>
    <xf numFmtId="0" fontId="11" fillId="0" borderId="0" xfId="5" applyFont="1" applyBorder="1" applyAlignment="1">
      <alignment wrapText="1"/>
    </xf>
    <xf numFmtId="0" fontId="38" fillId="0" borderId="0" xfId="5" applyFont="1" applyAlignment="1">
      <alignment horizontal="center" wrapText="1"/>
    </xf>
    <xf numFmtId="0" fontId="46" fillId="0" borderId="0" xfId="13" applyAlignment="1">
      <alignment horizontal="left" vertical="top"/>
    </xf>
    <xf numFmtId="49" fontId="2" fillId="0" borderId="0" xfId="13" applyNumberFormat="1" applyFont="1" applyAlignment="1">
      <alignment horizontal="left" vertical="top"/>
    </xf>
    <xf numFmtId="49" fontId="7" fillId="0" borderId="0" xfId="13" applyNumberFormat="1" applyFont="1" applyFill="1" applyAlignment="1">
      <alignment horizontal="left" vertical="top"/>
    </xf>
    <xf numFmtId="0" fontId="46" fillId="0" borderId="0" xfId="13" applyFill="1" applyAlignment="1">
      <alignment horizontal="left" vertical="top"/>
    </xf>
    <xf numFmtId="49" fontId="46" fillId="0" borderId="0" xfId="13" applyNumberFormat="1" applyFill="1" applyAlignment="1">
      <alignment horizontal="left" vertical="top"/>
    </xf>
    <xf numFmtId="4" fontId="46" fillId="0" borderId="0" xfId="13" applyNumberFormat="1" applyFill="1" applyAlignment="1">
      <alignment horizontal="right" vertical="top" wrapText="1"/>
    </xf>
    <xf numFmtId="168" fontId="46" fillId="0" borderId="0" xfId="13" applyNumberFormat="1" applyAlignment="1">
      <alignment horizontal="left" vertical="top"/>
    </xf>
    <xf numFmtId="168" fontId="46" fillId="0" borderId="0" xfId="13" applyNumberFormat="1" applyAlignment="1">
      <alignment horizontal="right" vertical="top" wrapText="1"/>
    </xf>
    <xf numFmtId="49" fontId="7" fillId="0" borderId="0" xfId="13" applyNumberFormat="1" applyFont="1" applyAlignment="1">
      <alignment horizontal="left" vertical="top"/>
    </xf>
    <xf numFmtId="0" fontId="5" fillId="0" borderId="0" xfId="13" applyFont="1" applyAlignment="1">
      <alignment horizontal="center" vertical="top"/>
    </xf>
    <xf numFmtId="49" fontId="5" fillId="0" borderId="0" xfId="13" applyNumberFormat="1" applyFont="1" applyAlignment="1">
      <alignment horizontal="center" vertical="top"/>
    </xf>
    <xf numFmtId="0" fontId="5" fillId="0" borderId="0" xfId="13" applyFont="1" applyAlignment="1">
      <alignment horizontal="left" vertical="top" wrapText="1"/>
    </xf>
    <xf numFmtId="4" fontId="5" fillId="0" borderId="0" xfId="13" applyNumberFormat="1" applyFont="1" applyAlignment="1">
      <alignment horizontal="right" vertical="top" wrapText="1"/>
    </xf>
    <xf numFmtId="168" fontId="5" fillId="0" borderId="0" xfId="13" applyNumberFormat="1" applyFont="1" applyAlignment="1">
      <alignment horizontal="right" vertical="top"/>
    </xf>
    <xf numFmtId="168" fontId="5" fillId="0" borderId="0" xfId="13" applyNumberFormat="1" applyFont="1" applyAlignment="1">
      <alignment horizontal="right" vertical="top" wrapText="1"/>
    </xf>
    <xf numFmtId="0" fontId="6" fillId="0" borderId="0" xfId="13" applyFont="1" applyAlignment="1">
      <alignment horizontal="center" vertical="center" wrapText="1"/>
    </xf>
    <xf numFmtId="49" fontId="6" fillId="2" borderId="18" xfId="13" applyNumberFormat="1" applyFont="1" applyFill="1" applyBorder="1" applyAlignment="1">
      <alignment horizontal="center" vertical="center" wrapText="1"/>
    </xf>
    <xf numFmtId="0" fontId="6" fillId="2" borderId="18" xfId="13" applyFont="1" applyFill="1" applyBorder="1" applyAlignment="1">
      <alignment horizontal="center" vertical="center" wrapText="1"/>
    </xf>
    <xf numFmtId="4" fontId="6" fillId="2" borderId="18" xfId="13" applyNumberFormat="1" applyFont="1" applyFill="1" applyBorder="1" applyAlignment="1">
      <alignment horizontal="center" vertical="center" wrapText="1"/>
    </xf>
    <xf numFmtId="168" fontId="6" fillId="2" borderId="19" xfId="13" applyNumberFormat="1" applyFont="1" applyFill="1" applyBorder="1" applyAlignment="1">
      <alignment horizontal="center" vertical="center" wrapText="1"/>
    </xf>
    <xf numFmtId="0" fontId="6" fillId="0" borderId="0" xfId="13" applyFont="1" applyFill="1" applyAlignment="1">
      <alignment horizontal="center" vertical="top"/>
    </xf>
    <xf numFmtId="49" fontId="6" fillId="0" borderId="0" xfId="13" applyNumberFormat="1" applyFont="1" applyFill="1" applyBorder="1" applyAlignment="1">
      <alignment horizontal="center" vertical="top"/>
    </xf>
    <xf numFmtId="0" fontId="6" fillId="0" borderId="0" xfId="13" applyFont="1" applyFill="1" applyBorder="1" applyAlignment="1">
      <alignment horizontal="left" vertical="top" wrapText="1"/>
    </xf>
    <xf numFmtId="4" fontId="6" fillId="0" borderId="0" xfId="13" applyNumberFormat="1" applyFont="1" applyFill="1" applyBorder="1" applyAlignment="1">
      <alignment horizontal="right" vertical="top" wrapText="1"/>
    </xf>
    <xf numFmtId="168" fontId="6" fillId="0" borderId="0" xfId="13" applyNumberFormat="1" applyFont="1" applyFill="1" applyBorder="1" applyAlignment="1">
      <alignment horizontal="right" vertical="top"/>
    </xf>
    <xf numFmtId="168" fontId="6" fillId="0" borderId="0" xfId="13" applyNumberFormat="1" applyFont="1" applyFill="1" applyBorder="1" applyAlignment="1">
      <alignment horizontal="right" vertical="top" wrapText="1"/>
    </xf>
    <xf numFmtId="0" fontId="46" fillId="0" borderId="0" xfId="13" applyAlignment="1">
      <alignment horizontal="center" vertical="top"/>
    </xf>
    <xf numFmtId="49" fontId="46" fillId="0" borderId="0" xfId="13" applyNumberFormat="1" applyAlignment="1">
      <alignment horizontal="center" vertical="top"/>
    </xf>
    <xf numFmtId="0" fontId="7" fillId="0" borderId="0" xfId="13" applyFont="1" applyAlignment="1">
      <alignment horizontal="left" vertical="top" wrapText="1"/>
    </xf>
    <xf numFmtId="4" fontId="46" fillId="0" borderId="0" xfId="13" applyNumberFormat="1" applyAlignment="1">
      <alignment horizontal="right" vertical="top" wrapText="1"/>
    </xf>
    <xf numFmtId="168" fontId="7" fillId="0" borderId="0" xfId="13" applyNumberFormat="1" applyFont="1" applyAlignment="1" applyProtection="1">
      <alignment horizontal="right" vertical="top"/>
      <protection locked="0"/>
    </xf>
    <xf numFmtId="168" fontId="7" fillId="0" borderId="0" xfId="13" applyNumberFormat="1" applyFont="1" applyFill="1" applyAlignment="1">
      <alignment horizontal="right" vertical="top"/>
    </xf>
    <xf numFmtId="0" fontId="46" fillId="0" borderId="0" xfId="13" applyFill="1" applyAlignment="1">
      <alignment horizontal="center" vertical="top"/>
    </xf>
    <xf numFmtId="49" fontId="46" fillId="0" borderId="0" xfId="13" applyNumberFormat="1" applyFill="1" applyAlignment="1">
      <alignment horizontal="center" vertical="top"/>
    </xf>
    <xf numFmtId="0" fontId="7" fillId="0" borderId="0" xfId="13" applyFont="1" applyFill="1" applyAlignment="1">
      <alignment horizontal="left" vertical="top" wrapText="1"/>
    </xf>
    <xf numFmtId="49" fontId="46" fillId="0" borderId="0" xfId="13" applyNumberFormat="1" applyBorder="1" applyAlignment="1">
      <alignment horizontal="left" vertical="top"/>
    </xf>
    <xf numFmtId="49" fontId="46" fillId="0" borderId="0" xfId="13" applyNumberFormat="1" applyBorder="1" applyAlignment="1">
      <alignment horizontal="center" vertical="top"/>
    </xf>
    <xf numFmtId="49" fontId="2" fillId="0" borderId="0" xfId="13" applyNumberFormat="1" applyFont="1" applyBorder="1" applyAlignment="1">
      <alignment horizontal="center" vertical="top"/>
    </xf>
    <xf numFmtId="0" fontId="38" fillId="0" borderId="0" xfId="13" applyFont="1" applyFill="1" applyBorder="1" applyAlignment="1">
      <alignment horizontal="left" vertical="top" wrapText="1"/>
    </xf>
    <xf numFmtId="0" fontId="38" fillId="0" borderId="0" xfId="13" applyFont="1" applyBorder="1" applyAlignment="1">
      <alignment horizontal="center" vertical="top" wrapText="1"/>
    </xf>
    <xf numFmtId="4" fontId="38" fillId="0" borderId="0" xfId="13" applyNumberFormat="1" applyFont="1" applyFill="1" applyBorder="1" applyAlignment="1">
      <alignment horizontal="right" vertical="top" wrapText="1"/>
    </xf>
    <xf numFmtId="168" fontId="46" fillId="0" borderId="0" xfId="13" applyNumberFormat="1" applyBorder="1" applyAlignment="1">
      <alignment horizontal="right" vertical="top"/>
    </xf>
    <xf numFmtId="168" fontId="46" fillId="0" borderId="0" xfId="13" applyNumberFormat="1" applyFill="1" applyBorder="1" applyAlignment="1">
      <alignment horizontal="right" vertical="top" wrapText="1"/>
    </xf>
    <xf numFmtId="49" fontId="46" fillId="0" borderId="0" xfId="13" applyNumberFormat="1" applyAlignment="1">
      <alignment horizontal="left" vertical="top"/>
    </xf>
    <xf numFmtId="49" fontId="2" fillId="0" borderId="0" xfId="13" applyNumberFormat="1" applyFont="1" applyAlignment="1">
      <alignment horizontal="center" vertical="top"/>
    </xf>
    <xf numFmtId="0" fontId="46" fillId="0" borderId="0" xfId="13" applyAlignment="1" applyProtection="1">
      <alignment horizontal="center" vertical="top"/>
    </xf>
    <xf numFmtId="49" fontId="46" fillId="0" borderId="0" xfId="13" applyNumberFormat="1" applyAlignment="1" applyProtection="1">
      <alignment horizontal="center" vertical="top"/>
    </xf>
    <xf numFmtId="0" fontId="7" fillId="0" borderId="0" xfId="13" applyFont="1" applyFill="1" applyAlignment="1" applyProtection="1">
      <alignment horizontal="left" vertical="top" wrapText="1"/>
    </xf>
    <xf numFmtId="168" fontId="7" fillId="0" borderId="0" xfId="13" applyNumberFormat="1" applyFont="1" applyFill="1" applyAlignment="1" applyProtection="1">
      <alignment horizontal="right" vertical="top" wrapText="1"/>
      <protection locked="0"/>
    </xf>
    <xf numFmtId="0" fontId="46" fillId="0" borderId="0" xfId="13" applyFill="1" applyAlignment="1">
      <alignment horizontal="left" vertical="top" wrapText="1"/>
    </xf>
    <xf numFmtId="0" fontId="46" fillId="0" borderId="0" xfId="13" applyFill="1" applyAlignment="1" applyProtection="1">
      <alignment horizontal="center" vertical="top"/>
    </xf>
    <xf numFmtId="49" fontId="46" fillId="0" borderId="0" xfId="13" applyNumberFormat="1" applyFill="1" applyAlignment="1" applyProtection="1">
      <alignment horizontal="center" vertical="top"/>
    </xf>
    <xf numFmtId="168" fontId="7" fillId="0" borderId="0" xfId="13" applyNumberFormat="1" applyFont="1" applyFill="1" applyAlignment="1" applyProtection="1">
      <alignment horizontal="right" vertical="top"/>
      <protection locked="0"/>
    </xf>
    <xf numFmtId="49" fontId="2" fillId="0" borderId="0" xfId="13" applyNumberFormat="1" applyFont="1" applyFill="1" applyAlignment="1">
      <alignment horizontal="center" vertical="top"/>
    </xf>
    <xf numFmtId="49" fontId="2" fillId="0" borderId="0" xfId="13" applyNumberFormat="1" applyFont="1" applyFill="1" applyBorder="1" applyAlignment="1">
      <alignment horizontal="center" vertical="top"/>
    </xf>
    <xf numFmtId="168" fontId="46" fillId="0" borderId="0" xfId="13" applyNumberFormat="1" applyFill="1" applyAlignment="1" applyProtection="1">
      <alignment horizontal="right" vertical="top"/>
      <protection locked="0"/>
    </xf>
    <xf numFmtId="168" fontId="46" fillId="0" borderId="0" xfId="13" applyNumberFormat="1" applyFill="1" applyAlignment="1">
      <alignment horizontal="right" vertical="top" wrapText="1"/>
    </xf>
    <xf numFmtId="0" fontId="46" fillId="0" borderId="0" xfId="13" applyFill="1" applyAlignment="1" applyProtection="1">
      <alignment horizontal="left" vertical="top" wrapText="1"/>
    </xf>
    <xf numFmtId="4" fontId="46" fillId="0" borderId="0" xfId="13" applyNumberFormat="1" applyFill="1" applyAlignment="1" applyProtection="1">
      <alignment horizontal="right" vertical="top" wrapText="1"/>
    </xf>
    <xf numFmtId="168" fontId="46" fillId="0" borderId="0" xfId="13" applyNumberFormat="1" applyFill="1" applyAlignment="1" applyProtection="1">
      <alignment horizontal="right" vertical="top" wrapText="1"/>
      <protection locked="0"/>
    </xf>
    <xf numFmtId="168" fontId="7" fillId="0" borderId="0" xfId="13" applyNumberFormat="1" applyFont="1" applyAlignment="1">
      <alignment horizontal="right" vertical="top"/>
    </xf>
    <xf numFmtId="168" fontId="7" fillId="0" borderId="0" xfId="13" applyNumberFormat="1" applyFont="1" applyFill="1" applyAlignment="1">
      <alignment horizontal="right" vertical="top" wrapText="1"/>
    </xf>
    <xf numFmtId="0" fontId="47" fillId="0" borderId="0" xfId="13" applyFont="1" applyFill="1" applyBorder="1" applyAlignment="1">
      <alignment horizontal="left" wrapText="1"/>
    </xf>
    <xf numFmtId="0" fontId="38" fillId="0" borderId="0" xfId="13" applyFont="1" applyBorder="1" applyAlignment="1">
      <alignment vertical="top" wrapText="1"/>
    </xf>
    <xf numFmtId="4" fontId="46" fillId="0" borderId="0" xfId="13" applyNumberFormat="1" applyBorder="1" applyAlignment="1">
      <alignment horizontal="right" vertical="top" wrapText="1"/>
    </xf>
    <xf numFmtId="168" fontId="46" fillId="0" borderId="0" xfId="13" applyNumberFormat="1" applyAlignment="1">
      <alignment horizontal="right" vertical="top"/>
    </xf>
    <xf numFmtId="49" fontId="2" fillId="0" borderId="0" xfId="14" applyNumberFormat="1" applyFont="1" applyFill="1" applyAlignment="1">
      <alignment horizontal="center" vertical="top"/>
    </xf>
    <xf numFmtId="49" fontId="2" fillId="0" borderId="0" xfId="14" applyNumberFormat="1" applyFill="1" applyAlignment="1">
      <alignment horizontal="center" vertical="top"/>
    </xf>
    <xf numFmtId="0" fontId="2" fillId="0" borderId="0" xfId="14" applyFont="1" applyFill="1" applyAlignment="1">
      <alignment horizontal="left" vertical="top" wrapText="1"/>
    </xf>
    <xf numFmtId="4" fontId="2" fillId="0" borderId="0" xfId="14" applyNumberFormat="1" applyFill="1" applyAlignment="1">
      <alignment horizontal="right" vertical="top" wrapText="1" indent="1"/>
    </xf>
    <xf numFmtId="168" fontId="2" fillId="0" borderId="0" xfId="14" applyNumberFormat="1" applyFill="1" applyAlignment="1">
      <alignment horizontal="right" vertical="top"/>
    </xf>
    <xf numFmtId="168" fontId="2" fillId="0" borderId="0" xfId="14" applyNumberFormat="1" applyFill="1" applyAlignment="1">
      <alignment horizontal="right" vertical="top" wrapText="1" indent="1"/>
    </xf>
    <xf numFmtId="49" fontId="2" fillId="0" borderId="0" xfId="14" applyNumberFormat="1" applyFont="1" applyAlignment="1">
      <alignment horizontal="center" vertical="top"/>
    </xf>
    <xf numFmtId="49" fontId="2" fillId="0" borderId="0" xfId="14" applyNumberFormat="1" applyAlignment="1">
      <alignment horizontal="center" vertical="top"/>
    </xf>
    <xf numFmtId="0" fontId="2" fillId="0" borderId="0" xfId="15" applyFont="1" applyFill="1" applyBorder="1" applyAlignment="1">
      <alignment horizontal="center" vertical="top"/>
    </xf>
    <xf numFmtId="168" fontId="46" fillId="0" borderId="0" xfId="13" applyNumberFormat="1" applyFill="1" applyAlignment="1">
      <alignment horizontal="right" vertical="top"/>
    </xf>
    <xf numFmtId="0" fontId="38" fillId="0" borderId="0" xfId="13" applyFont="1" applyFill="1" applyAlignment="1">
      <alignment vertical="top" wrapText="1"/>
    </xf>
    <xf numFmtId="0" fontId="38" fillId="0" borderId="0" xfId="13" applyFont="1" applyFill="1" applyBorder="1" applyAlignment="1">
      <alignment horizontal="center" vertical="top" wrapText="1"/>
    </xf>
    <xf numFmtId="0" fontId="7" fillId="0" borderId="12" xfId="13" applyFont="1" applyBorder="1" applyAlignment="1">
      <alignment horizontal="left" vertical="center" wrapText="1"/>
    </xf>
    <xf numFmtId="169" fontId="7" fillId="0" borderId="17" xfId="13" applyNumberFormat="1" applyFont="1" applyBorder="1" applyAlignment="1">
      <alignment horizontal="right" vertical="center"/>
    </xf>
    <xf numFmtId="0" fontId="46" fillId="0" borderId="0" xfId="13" applyAlignment="1">
      <alignment horizontal="left" vertical="top" wrapText="1"/>
    </xf>
    <xf numFmtId="0" fontId="7" fillId="0" borderId="14" xfId="13" applyFont="1" applyBorder="1" applyAlignment="1">
      <alignment horizontal="left" vertical="center" wrapText="1"/>
    </xf>
    <xf numFmtId="169" fontId="7" fillId="0" borderId="16" xfId="13" applyNumberFormat="1" applyFont="1" applyBorder="1" applyAlignment="1">
      <alignment horizontal="right" vertical="center"/>
    </xf>
    <xf numFmtId="0" fontId="7" fillId="0" borderId="16" xfId="13" applyFont="1" applyBorder="1" applyAlignment="1">
      <alignment horizontal="left" vertical="center" wrapText="1"/>
    </xf>
    <xf numFmtId="0" fontId="7" fillId="0" borderId="0" xfId="13" applyFont="1" applyBorder="1" applyAlignment="1">
      <alignment horizontal="left" vertical="center" wrapText="1"/>
    </xf>
    <xf numFmtId="169" fontId="7" fillId="0" borderId="0" xfId="13" applyNumberFormat="1" applyFont="1" applyBorder="1" applyAlignment="1">
      <alignment horizontal="right" vertical="center"/>
    </xf>
    <xf numFmtId="0" fontId="7" fillId="8" borderId="16" xfId="13" applyFont="1" applyFill="1" applyBorder="1" applyAlignment="1">
      <alignment horizontal="left" vertical="center" wrapText="1"/>
    </xf>
    <xf numFmtId="169" fontId="7" fillId="8" borderId="16" xfId="13" applyNumberFormat="1" applyFont="1" applyFill="1" applyBorder="1" applyAlignment="1">
      <alignment horizontal="right" vertical="center"/>
    </xf>
    <xf numFmtId="0" fontId="7" fillId="0" borderId="0" xfId="13" applyFont="1" applyAlignment="1">
      <alignment horizontal="left" vertical="center" wrapText="1"/>
    </xf>
    <xf numFmtId="169" fontId="7" fillId="0" borderId="0" xfId="13" applyNumberFormat="1" applyFont="1" applyAlignment="1">
      <alignment horizontal="right" vertical="center"/>
    </xf>
    <xf numFmtId="0" fontId="7" fillId="4" borderId="16" xfId="13" applyFont="1" applyFill="1" applyBorder="1" applyAlignment="1">
      <alignment horizontal="left" vertical="center" wrapText="1"/>
    </xf>
    <xf numFmtId="169" fontId="7" fillId="4" borderId="16" xfId="13" applyNumberFormat="1" applyFont="1" applyFill="1" applyBorder="1" applyAlignment="1">
      <alignment horizontal="right" vertical="center"/>
    </xf>
    <xf numFmtId="2" fontId="7" fillId="0" borderId="16" xfId="5" applyNumberFormat="1" applyFont="1" applyFill="1" applyBorder="1" applyAlignment="1">
      <alignment horizontal="right" wrapText="1"/>
    </xf>
    <xf numFmtId="0" fontId="7" fillId="0" borderId="1" xfId="4" applyFont="1" applyBorder="1" applyAlignment="1">
      <alignment horizontal="left" wrapText="1"/>
    </xf>
    <xf numFmtId="49" fontId="7" fillId="0" borderId="9" xfId="4" applyNumberFormat="1" applyFont="1" applyBorder="1" applyAlignment="1">
      <alignment horizontal="left" wrapText="1"/>
    </xf>
    <xf numFmtId="165" fontId="4" fillId="0" borderId="31" xfId="4" applyNumberFormat="1" applyBorder="1" applyAlignment="1">
      <alignment wrapText="1"/>
    </xf>
    <xf numFmtId="2" fontId="4" fillId="0" borderId="9" xfId="4" applyNumberFormat="1" applyBorder="1" applyAlignment="1">
      <alignment wrapText="1"/>
    </xf>
    <xf numFmtId="2" fontId="4" fillId="0" borderId="10" xfId="4" applyNumberFormat="1" applyBorder="1" applyAlignment="1">
      <alignment wrapText="1"/>
    </xf>
    <xf numFmtId="167" fontId="7" fillId="0" borderId="32" xfId="4" applyNumberFormat="1" applyFont="1" applyBorder="1" applyAlignment="1">
      <alignment horizontal="right" wrapText="1"/>
    </xf>
    <xf numFmtId="165" fontId="4" fillId="0" borderId="19" xfId="4" applyNumberFormat="1" applyBorder="1" applyAlignment="1">
      <alignment wrapText="1"/>
    </xf>
    <xf numFmtId="2" fontId="4" fillId="0" borderId="21" xfId="4" applyNumberFormat="1" applyFont="1" applyBorder="1" applyAlignment="1">
      <alignment wrapText="1"/>
    </xf>
    <xf numFmtId="167" fontId="7" fillId="0" borderId="34" xfId="4" applyNumberFormat="1" applyFont="1" applyBorder="1" applyAlignment="1">
      <alignment horizontal="right" wrapText="1"/>
    </xf>
    <xf numFmtId="0" fontId="7" fillId="0" borderId="1" xfId="4" applyFont="1" applyBorder="1" applyAlignment="1">
      <alignment horizontal="left" vertical="top" wrapText="1"/>
    </xf>
    <xf numFmtId="49" fontId="4" fillId="0" borderId="10" xfId="4" applyNumberFormat="1" applyBorder="1" applyAlignment="1">
      <alignment horizontal="center" vertical="top"/>
    </xf>
    <xf numFmtId="0" fontId="7" fillId="0" borderId="22" xfId="4" applyFont="1" applyBorder="1" applyAlignment="1">
      <alignment horizontal="left" vertical="center" wrapText="1"/>
    </xf>
    <xf numFmtId="169" fontId="7" fillId="0" borderId="30" xfId="4" applyNumberFormat="1" applyFont="1" applyBorder="1" applyAlignment="1">
      <alignment horizontal="right" vertical="center"/>
    </xf>
    <xf numFmtId="0" fontId="7" fillId="0" borderId="20" xfId="4" applyFont="1" applyBorder="1" applyAlignment="1">
      <alignment horizontal="left" vertical="center"/>
    </xf>
    <xf numFmtId="169" fontId="7" fillId="0" borderId="24" xfId="4" applyNumberFormat="1" applyFont="1" applyBorder="1" applyAlignment="1">
      <alignment horizontal="right" vertical="center"/>
    </xf>
    <xf numFmtId="0" fontId="7" fillId="0" borderId="2" xfId="4" applyFont="1" applyBorder="1" applyAlignment="1">
      <alignment horizontal="left" vertical="center"/>
    </xf>
    <xf numFmtId="169" fontId="7" fillId="0" borderId="3" xfId="4" applyNumberFormat="1" applyFont="1" applyBorder="1" applyAlignment="1">
      <alignment horizontal="right" vertical="center"/>
    </xf>
    <xf numFmtId="0" fontId="7" fillId="0" borderId="6" xfId="4" applyFont="1" applyBorder="1" applyAlignment="1">
      <alignment horizontal="left" vertical="center"/>
    </xf>
    <xf numFmtId="169" fontId="7" fillId="0" borderId="4" xfId="4" applyNumberFormat="1" applyFont="1" applyBorder="1" applyAlignment="1">
      <alignment horizontal="right" vertical="center"/>
    </xf>
    <xf numFmtId="0" fontId="18" fillId="0" borderId="0" xfId="10" applyFont="1" applyAlignment="1">
      <alignment horizontal="left"/>
    </xf>
    <xf numFmtId="0" fontId="48" fillId="0" borderId="0" xfId="0" applyFont="1" applyFill="1" applyBorder="1" applyAlignment="1">
      <alignment horizontal="left" vertical="top" wrapText="1"/>
    </xf>
    <xf numFmtId="0" fontId="48" fillId="0" borderId="0" xfId="0" applyFont="1" applyFill="1" applyBorder="1" applyAlignment="1">
      <alignment horizontal="center" vertical="top" wrapText="1"/>
    </xf>
    <xf numFmtId="4" fontId="48" fillId="0" borderId="0" xfId="0" applyNumberFormat="1" applyFont="1" applyFill="1" applyBorder="1" applyAlignment="1">
      <alignment horizontal="center" vertical="top" wrapText="1"/>
    </xf>
    <xf numFmtId="49" fontId="50" fillId="0" borderId="0" xfId="16" applyNumberFormat="1" applyFont="1" applyBorder="1" applyAlignment="1">
      <alignment horizontal="left"/>
    </xf>
    <xf numFmtId="0" fontId="2" fillId="0" borderId="0" xfId="0" applyFont="1"/>
    <xf numFmtId="0" fontId="51" fillId="0" borderId="0" xfId="17" applyFont="1" applyBorder="1" applyAlignment="1">
      <alignment horizontal="left" vertical="center"/>
    </xf>
    <xf numFmtId="0" fontId="51" fillId="0" borderId="0" xfId="17" applyFont="1" applyBorder="1" applyAlignment="1">
      <alignment vertical="center"/>
    </xf>
    <xf numFmtId="49" fontId="1" fillId="0" borderId="0" xfId="16" applyNumberFormat="1" applyFont="1" applyBorder="1" applyAlignment="1">
      <alignment horizontal="left"/>
    </xf>
    <xf numFmtId="49" fontId="38" fillId="0" borderId="0" xfId="0" applyNumberFormat="1" applyFont="1" applyAlignment="1">
      <alignment horizontal="left" vertical="top"/>
    </xf>
    <xf numFmtId="49" fontId="38" fillId="0" borderId="0" xfId="0" applyNumberFormat="1" applyFont="1" applyBorder="1" applyAlignment="1">
      <alignment horizontal="left" vertical="top"/>
    </xf>
    <xf numFmtId="2" fontId="38" fillId="0" borderId="0" xfId="0" applyNumberFormat="1" applyFont="1" applyBorder="1" applyAlignment="1">
      <alignment horizontal="left" vertical="top"/>
    </xf>
    <xf numFmtId="49" fontId="0" fillId="0" borderId="0" xfId="16" applyNumberFormat="1" applyFont="1" applyBorder="1" applyAlignment="1">
      <alignment horizontal="left"/>
    </xf>
    <xf numFmtId="0" fontId="31" fillId="0" borderId="0" xfId="0" applyFont="1" applyAlignment="1" applyProtection="1">
      <alignment vertical="top"/>
    </xf>
    <xf numFmtId="0" fontId="52" fillId="0" borderId="0" xfId="0" applyFont="1" applyFill="1" applyBorder="1" applyAlignment="1">
      <alignment horizontal="center" vertical="top" wrapText="1"/>
    </xf>
    <xf numFmtId="49" fontId="4" fillId="0" borderId="16" xfId="4" applyNumberFormat="1" applyBorder="1" applyAlignment="1" applyProtection="1">
      <alignment horizontal="left" wrapText="1"/>
    </xf>
    <xf numFmtId="0" fontId="4" fillId="0" borderId="16" xfId="4" applyBorder="1" applyAlignment="1" applyProtection="1">
      <alignment horizontal="left" wrapText="1"/>
    </xf>
    <xf numFmtId="4" fontId="4" fillId="0" borderId="16" xfId="4" applyNumberFormat="1" applyBorder="1" applyAlignment="1">
      <alignment wrapText="1"/>
    </xf>
    <xf numFmtId="167" fontId="4" fillId="0" borderId="16" xfId="4" applyNumberFormat="1" applyBorder="1" applyAlignment="1">
      <alignment wrapText="1"/>
    </xf>
    <xf numFmtId="167" fontId="4" fillId="0" borderId="16" xfId="8" applyNumberFormat="1" applyFont="1" applyBorder="1" applyAlignment="1">
      <alignment horizontal="right" wrapText="1"/>
    </xf>
    <xf numFmtId="49" fontId="4" fillId="0" borderId="16" xfId="4" applyNumberFormat="1" applyBorder="1" applyAlignment="1">
      <alignment horizontal="left" wrapText="1"/>
    </xf>
    <xf numFmtId="0" fontId="4" fillId="0" borderId="16" xfId="4" applyBorder="1" applyAlignment="1">
      <alignment horizontal="left" wrapText="1"/>
    </xf>
    <xf numFmtId="49" fontId="7" fillId="0" borderId="16" xfId="4" applyNumberFormat="1" applyFont="1" applyBorder="1" applyAlignment="1" applyProtection="1">
      <alignment horizontal="left" wrapText="1"/>
    </xf>
    <xf numFmtId="49" fontId="7" fillId="0" borderId="16" xfId="4" applyNumberFormat="1" applyFont="1" applyBorder="1" applyAlignment="1">
      <alignment horizontal="left" wrapText="1"/>
    </xf>
    <xf numFmtId="49" fontId="4" fillId="0" borderId="16" xfId="4" applyNumberFormat="1" applyFont="1" applyBorder="1" applyAlignment="1">
      <alignment horizontal="left" wrapText="1"/>
    </xf>
    <xf numFmtId="0" fontId="4" fillId="0" borderId="16" xfId="4" applyFont="1" applyBorder="1" applyAlignment="1">
      <alignment horizontal="left" wrapText="1"/>
    </xf>
    <xf numFmtId="49" fontId="2" fillId="0" borderId="16" xfId="1" applyNumberFormat="1" applyBorder="1" applyAlignment="1">
      <alignment horizontal="left" wrapText="1"/>
    </xf>
    <xf numFmtId="0" fontId="2" fillId="0" borderId="16" xfId="1" applyBorder="1" applyAlignment="1">
      <alignment horizontal="left" wrapText="1"/>
    </xf>
    <xf numFmtId="49" fontId="2" fillId="0" borderId="16" xfId="1" applyNumberFormat="1" applyFont="1" applyBorder="1" applyAlignment="1">
      <alignment horizontal="left" wrapText="1"/>
    </xf>
    <xf numFmtId="2" fontId="2" fillId="0" borderId="16" xfId="1" applyNumberFormat="1" applyBorder="1" applyAlignment="1">
      <alignment horizontal="right" wrapText="1"/>
    </xf>
    <xf numFmtId="167" fontId="2" fillId="0" borderId="16" xfId="1" applyNumberFormat="1" applyBorder="1" applyAlignment="1">
      <alignment wrapText="1"/>
    </xf>
    <xf numFmtId="2" fontId="2" fillId="0" borderId="16" xfId="1" applyNumberFormat="1" applyBorder="1" applyAlignment="1">
      <alignment wrapText="1"/>
    </xf>
    <xf numFmtId="0" fontId="21" fillId="0" borderId="0" xfId="10" applyFont="1" applyBorder="1"/>
    <xf numFmtId="0" fontId="24" fillId="0" borderId="0" xfId="10" applyFont="1" applyBorder="1" applyAlignment="1">
      <alignment vertical="center"/>
    </xf>
    <xf numFmtId="0" fontId="24" fillId="0" borderId="0" xfId="10" applyFont="1" applyBorder="1" applyAlignment="1">
      <alignment horizontal="center" vertical="center"/>
    </xf>
    <xf numFmtId="0" fontId="24" fillId="0" borderId="0" xfId="10" applyFont="1" applyFill="1" applyBorder="1" applyAlignment="1">
      <alignment horizontal="center" vertical="center"/>
    </xf>
    <xf numFmtId="167" fontId="24" fillId="0" borderId="0" xfId="10" applyNumberFormat="1" applyFont="1" applyFill="1" applyBorder="1" applyAlignment="1">
      <alignment horizontal="center" vertical="center"/>
    </xf>
    <xf numFmtId="170" fontId="27" fillId="0" borderId="0" xfId="10" applyNumberFormat="1" applyFont="1" applyBorder="1" applyAlignment="1">
      <alignment horizontal="right" vertical="center"/>
    </xf>
    <xf numFmtId="167" fontId="28" fillId="0" borderId="0" xfId="10" applyNumberFormat="1" applyFont="1" applyBorder="1" applyAlignment="1">
      <alignment horizontal="center" vertical="center"/>
    </xf>
    <xf numFmtId="170" fontId="27" fillId="0" borderId="0" xfId="10" applyNumberFormat="1" applyFont="1" applyBorder="1" applyAlignment="1">
      <alignment horizontal="center" vertical="center"/>
    </xf>
    <xf numFmtId="0" fontId="24" fillId="0" borderId="0" xfId="10" applyFont="1" applyFill="1" applyBorder="1" applyAlignment="1">
      <alignment horizontal="center" vertical="center" wrapText="1"/>
    </xf>
    <xf numFmtId="167" fontId="27" fillId="0" borderId="0" xfId="10" applyNumberFormat="1" applyFont="1" applyFill="1" applyBorder="1" applyAlignment="1">
      <alignment horizontal="center" vertical="center" wrapText="1"/>
    </xf>
    <xf numFmtId="167" fontId="27" fillId="0" borderId="0" xfId="10" applyNumberFormat="1" applyFont="1" applyBorder="1" applyAlignment="1">
      <alignment horizontal="center" vertical="center"/>
    </xf>
    <xf numFmtId="0" fontId="24" fillId="0" borderId="0" xfId="10" applyFont="1" applyBorder="1" applyAlignment="1"/>
    <xf numFmtId="167" fontId="27" fillId="0" borderId="0" xfId="10" applyNumberFormat="1" applyFont="1" applyBorder="1" applyAlignment="1">
      <alignment horizontal="center"/>
    </xf>
    <xf numFmtId="170" fontId="27" fillId="0" borderId="0" xfId="10" applyNumberFormat="1" applyFont="1" applyBorder="1" applyAlignment="1">
      <alignment horizontal="center"/>
    </xf>
    <xf numFmtId="0" fontId="20" fillId="4" borderId="16" xfId="10" applyFont="1" applyFill="1" applyBorder="1" applyAlignment="1">
      <alignment horizontal="center" vertical="center"/>
    </xf>
    <xf numFmtId="0" fontId="20" fillId="4" borderId="16" xfId="10" applyFont="1" applyFill="1" applyBorder="1" applyAlignment="1">
      <alignment vertical="center"/>
    </xf>
    <xf numFmtId="170" fontId="20" fillId="4" borderId="16" xfId="10" applyNumberFormat="1" applyFont="1" applyFill="1" applyBorder="1" applyAlignment="1">
      <alignment horizontal="center" vertical="center"/>
    </xf>
    <xf numFmtId="0" fontId="23" fillId="0" borderId="16" xfId="10" applyFont="1" applyBorder="1" applyAlignment="1">
      <alignment horizontal="center" vertical="center"/>
    </xf>
    <xf numFmtId="0" fontId="23" fillId="0" borderId="16" xfId="10" applyFont="1" applyBorder="1" applyAlignment="1">
      <alignment horizontal="left" vertical="center"/>
    </xf>
    <xf numFmtId="170" fontId="21" fillId="0" borderId="16" xfId="10" applyNumberFormat="1" applyFont="1" applyBorder="1" applyAlignment="1">
      <alignment horizontal="right" vertical="center"/>
    </xf>
    <xf numFmtId="0" fontId="24" fillId="0" borderId="16" xfId="10" applyFont="1" applyFill="1" applyBorder="1" applyAlignment="1">
      <alignment horizontal="center" vertical="center"/>
    </xf>
    <xf numFmtId="0" fontId="25" fillId="0" borderId="16" xfId="10" applyFont="1" applyFill="1" applyBorder="1" applyAlignment="1">
      <alignment vertical="center" wrapText="1"/>
    </xf>
    <xf numFmtId="167" fontId="21" fillId="0" borderId="16" xfId="10" applyNumberFormat="1" applyFont="1" applyFill="1" applyBorder="1" applyAlignment="1">
      <alignment horizontal="right" vertical="center"/>
    </xf>
    <xf numFmtId="0" fontId="25" fillId="0" borderId="16" xfId="10" applyFont="1" applyFill="1" applyBorder="1" applyAlignment="1">
      <alignment horizontal="left" vertical="center" wrapText="1"/>
    </xf>
    <xf numFmtId="49" fontId="24" fillId="0" borderId="16" xfId="10" applyNumberFormat="1" applyFont="1" applyFill="1" applyBorder="1" applyAlignment="1">
      <alignment horizontal="center" vertical="center"/>
    </xf>
    <xf numFmtId="0" fontId="24" fillId="0" borderId="16" xfId="10" applyFont="1" applyBorder="1" applyAlignment="1">
      <alignment horizontal="center"/>
    </xf>
    <xf numFmtId="0" fontId="26" fillId="0" borderId="16" xfId="10" applyFont="1" applyBorder="1" applyAlignment="1">
      <alignment horizontal="right" vertical="center"/>
    </xf>
    <xf numFmtId="167" fontId="22" fillId="0" borderId="16" xfId="10" applyNumberFormat="1" applyFont="1" applyBorder="1" applyAlignment="1">
      <alignment vertical="center"/>
    </xf>
    <xf numFmtId="167" fontId="27" fillId="0" borderId="16" xfId="10" applyNumberFormat="1" applyFont="1" applyBorder="1" applyAlignment="1">
      <alignment horizontal="right" vertical="center"/>
    </xf>
    <xf numFmtId="0" fontId="24" fillId="0" borderId="16" xfId="10" applyFont="1" applyBorder="1" applyAlignment="1">
      <alignment horizontal="center" vertical="center"/>
    </xf>
    <xf numFmtId="0" fontId="25" fillId="0" borderId="16" xfId="10" applyFont="1" applyFill="1" applyBorder="1" applyAlignment="1">
      <alignment horizontal="right" vertical="center" wrapText="1"/>
    </xf>
    <xf numFmtId="0" fontId="25" fillId="0" borderId="16" xfId="10" applyFont="1" applyBorder="1" applyAlignment="1">
      <alignment vertical="center" wrapText="1"/>
    </xf>
    <xf numFmtId="167" fontId="21" fillId="0" borderId="16" xfId="10" applyNumberFormat="1" applyFont="1" applyBorder="1" applyAlignment="1">
      <alignment horizontal="right" vertical="center"/>
    </xf>
    <xf numFmtId="0" fontId="25" fillId="0" borderId="16" xfId="10" applyFont="1" applyBorder="1" applyAlignment="1">
      <alignment vertical="center"/>
    </xf>
    <xf numFmtId="0" fontId="25" fillId="0" borderId="16" xfId="10" applyFont="1" applyFill="1" applyBorder="1" applyAlignment="1">
      <alignment vertical="center"/>
    </xf>
    <xf numFmtId="0" fontId="26" fillId="0" borderId="16" xfId="10" applyFont="1" applyBorder="1" applyAlignment="1">
      <alignment horizontal="right"/>
    </xf>
    <xf numFmtId="167" fontId="27" fillId="0" borderId="16" xfId="10" applyNumberFormat="1" applyFont="1" applyBorder="1" applyAlignment="1">
      <alignment horizontal="right"/>
    </xf>
    <xf numFmtId="0" fontId="24" fillId="0" borderId="16" xfId="10" applyFont="1" applyFill="1" applyBorder="1" applyAlignment="1">
      <alignment vertical="center"/>
    </xf>
    <xf numFmtId="170" fontId="20" fillId="0" borderId="0" xfId="10" applyNumberFormat="1" applyFont="1" applyFill="1" applyBorder="1" applyAlignment="1">
      <alignment horizontal="center" vertical="center"/>
    </xf>
    <xf numFmtId="43" fontId="4" fillId="0" borderId="16" xfId="8" applyFont="1" applyBorder="1" applyAlignment="1">
      <alignment wrapText="1"/>
    </xf>
    <xf numFmtId="167" fontId="4" fillId="0" borderId="16" xfId="8" applyNumberFormat="1" applyFont="1" applyBorder="1" applyAlignment="1">
      <alignment wrapText="1"/>
    </xf>
    <xf numFmtId="49" fontId="2" fillId="0" borderId="16" xfId="1" applyNumberFormat="1" applyBorder="1" applyAlignment="1" applyProtection="1">
      <alignment horizontal="left" wrapText="1"/>
    </xf>
    <xf numFmtId="0" fontId="2" fillId="0" borderId="16" xfId="1" applyBorder="1" applyAlignment="1" applyProtection="1">
      <alignment horizontal="left" wrapText="1"/>
    </xf>
    <xf numFmtId="4" fontId="2" fillId="0" borderId="16" xfId="1" applyNumberFormat="1" applyBorder="1" applyAlignment="1">
      <alignment wrapText="1"/>
    </xf>
    <xf numFmtId="4" fontId="2" fillId="0" borderId="16" xfId="1" applyNumberFormat="1" applyFill="1" applyBorder="1" applyAlignment="1">
      <alignment wrapText="1"/>
    </xf>
    <xf numFmtId="0" fontId="2" fillId="0" borderId="16" xfId="1" applyFill="1" applyBorder="1" applyAlignment="1">
      <alignment horizontal="left" wrapText="1"/>
    </xf>
    <xf numFmtId="49" fontId="2" fillId="0" borderId="16" xfId="1" applyNumberFormat="1" applyFill="1" applyBorder="1" applyAlignment="1">
      <alignment horizontal="left" wrapText="1"/>
    </xf>
    <xf numFmtId="167" fontId="2" fillId="0" borderId="16" xfId="1" applyNumberFormat="1" applyFill="1" applyBorder="1" applyAlignment="1">
      <alignment wrapText="1"/>
    </xf>
    <xf numFmtId="43" fontId="2" fillId="0" borderId="16" xfId="8" applyFont="1" applyBorder="1" applyAlignment="1">
      <alignment horizontal="right" wrapText="1"/>
    </xf>
    <xf numFmtId="167" fontId="2" fillId="0" borderId="16" xfId="8" applyNumberFormat="1" applyFont="1" applyBorder="1" applyAlignment="1" applyProtection="1">
      <alignment horizontal="right" wrapText="1"/>
      <protection locked="0"/>
    </xf>
    <xf numFmtId="167" fontId="2" fillId="0" borderId="16" xfId="8" applyNumberFormat="1" applyFont="1" applyBorder="1" applyAlignment="1">
      <alignment wrapText="1"/>
    </xf>
    <xf numFmtId="43" fontId="2" fillId="0" borderId="16" xfId="8" applyFont="1" applyBorder="1" applyAlignment="1">
      <alignment wrapText="1"/>
    </xf>
    <xf numFmtId="165" fontId="2" fillId="0" borderId="16" xfId="1" applyNumberFormat="1" applyBorder="1" applyAlignment="1">
      <alignment horizontal="right" wrapText="1"/>
    </xf>
    <xf numFmtId="167" fontId="2" fillId="0" borderId="16" xfId="1" applyNumberFormat="1" applyBorder="1" applyAlignment="1">
      <alignment horizontal="right" wrapText="1"/>
    </xf>
    <xf numFmtId="49" fontId="4" fillId="0" borderId="16" xfId="4" applyNumberFormat="1" applyBorder="1" applyAlignment="1" applyProtection="1">
      <alignment horizontal="center" vertical="top"/>
    </xf>
    <xf numFmtId="0" fontId="4" fillId="0" borderId="16" xfId="4" applyBorder="1" applyAlignment="1" applyProtection="1">
      <alignment horizontal="left" vertical="top" wrapText="1"/>
    </xf>
    <xf numFmtId="4" fontId="4" fillId="0" borderId="16" xfId="4" applyNumberFormat="1" applyBorder="1" applyAlignment="1">
      <alignment horizontal="right" vertical="top" wrapText="1" indent="1"/>
    </xf>
    <xf numFmtId="168" fontId="4" fillId="0" borderId="16" xfId="4" applyNumberFormat="1" applyBorder="1" applyAlignment="1" applyProtection="1">
      <alignment horizontal="right" vertical="top"/>
      <protection locked="0"/>
    </xf>
    <xf numFmtId="168" fontId="4" fillId="0" borderId="16" xfId="4" applyNumberFormat="1" applyBorder="1" applyAlignment="1" applyProtection="1">
      <alignment horizontal="right" vertical="top" wrapText="1" indent="1"/>
      <protection locked="0"/>
    </xf>
    <xf numFmtId="4" fontId="4" fillId="0" borderId="16" xfId="4" applyNumberFormat="1" applyBorder="1" applyAlignment="1" applyProtection="1">
      <alignment horizontal="right" vertical="top" wrapText="1" indent="1"/>
    </xf>
    <xf numFmtId="49" fontId="4" fillId="0" borderId="16" xfId="4" applyNumberFormat="1" applyBorder="1" applyAlignment="1">
      <alignment horizontal="center" vertical="top"/>
    </xf>
    <xf numFmtId="0" fontId="4" fillId="0" borderId="16" xfId="4" applyBorder="1" applyAlignment="1">
      <alignment horizontal="left" vertical="top" wrapText="1"/>
    </xf>
    <xf numFmtId="168" fontId="4" fillId="0" borderId="16" xfId="4" applyNumberFormat="1" applyBorder="1" applyAlignment="1">
      <alignment horizontal="right" vertical="top"/>
    </xf>
    <xf numFmtId="168" fontId="4" fillId="0" borderId="16" xfId="4" applyNumberFormat="1" applyBorder="1" applyAlignment="1">
      <alignment horizontal="right" vertical="top" wrapText="1" indent="1"/>
    </xf>
    <xf numFmtId="0" fontId="15" fillId="0" borderId="16" xfId="4" applyFont="1" applyBorder="1" applyAlignment="1">
      <alignment horizontal="left" vertical="top" wrapText="1"/>
    </xf>
    <xf numFmtId="49" fontId="4" fillId="0" borderId="0" xfId="4" applyNumberFormat="1" applyBorder="1" applyAlignment="1">
      <alignment horizontal="center" vertical="top"/>
    </xf>
    <xf numFmtId="4" fontId="4" fillId="0" borderId="0" xfId="4" applyNumberFormat="1" applyBorder="1" applyAlignment="1">
      <alignment horizontal="right" vertical="top" wrapText="1" indent="1"/>
    </xf>
    <xf numFmtId="168" fontId="4" fillId="0" borderId="0" xfId="4" applyNumberFormat="1" applyBorder="1" applyAlignment="1">
      <alignment horizontal="right" vertical="top"/>
    </xf>
    <xf numFmtId="168" fontId="4" fillId="0" borderId="0" xfId="4" applyNumberFormat="1" applyBorder="1" applyAlignment="1">
      <alignment horizontal="right" vertical="top" wrapText="1" indent="1"/>
    </xf>
    <xf numFmtId="49" fontId="4" fillId="0" borderId="0" xfId="4" applyNumberFormat="1" applyFill="1" applyBorder="1" applyAlignment="1">
      <alignment horizontal="center" vertical="top"/>
    </xf>
    <xf numFmtId="0" fontId="4" fillId="0" borderId="0" xfId="4" applyFill="1" applyBorder="1" applyAlignment="1">
      <alignment horizontal="left" vertical="top" wrapText="1"/>
    </xf>
    <xf numFmtId="4" fontId="4" fillId="0" borderId="0" xfId="4" applyNumberFormat="1" applyFill="1" applyBorder="1" applyAlignment="1">
      <alignment horizontal="right" vertical="top" wrapText="1" indent="1"/>
    </xf>
    <xf numFmtId="168" fontId="4" fillId="0" borderId="0" xfId="4" applyNumberFormat="1" applyFill="1" applyBorder="1" applyAlignment="1">
      <alignment horizontal="right" vertical="top"/>
    </xf>
    <xf numFmtId="168" fontId="4" fillId="0" borderId="0" xfId="4" applyNumberFormat="1" applyFill="1" applyBorder="1" applyAlignment="1">
      <alignment horizontal="right" vertical="top" wrapText="1" indent="1"/>
    </xf>
    <xf numFmtId="0" fontId="7" fillId="0" borderId="0" xfId="4" applyFont="1" applyBorder="1" applyAlignment="1">
      <alignment horizontal="left" vertical="top" wrapText="1"/>
    </xf>
    <xf numFmtId="0" fontId="15" fillId="0" borderId="16" xfId="4" applyFont="1" applyBorder="1" applyAlignment="1" applyProtection="1">
      <alignment horizontal="left" vertical="top" wrapText="1"/>
    </xf>
    <xf numFmtId="4" fontId="32" fillId="0" borderId="0" xfId="10" applyNumberFormat="1" applyFont="1" applyFill="1" applyBorder="1" applyAlignment="1"/>
    <xf numFmtId="0" fontId="0" fillId="0" borderId="0" xfId="0" applyFont="1" applyAlignment="1" applyProtection="1">
      <alignment vertical="justify" wrapText="1"/>
    </xf>
    <xf numFmtId="0" fontId="0" fillId="0" borderId="0" xfId="0" applyAlignment="1">
      <alignment vertical="justify" wrapText="1"/>
    </xf>
    <xf numFmtId="0" fontId="23" fillId="0" borderId="27" xfId="10" applyFont="1" applyFill="1" applyBorder="1" applyAlignment="1">
      <alignment horizontal="center"/>
    </xf>
    <xf numFmtId="167" fontId="30" fillId="0" borderId="28" xfId="10" applyNumberFormat="1" applyFont="1" applyBorder="1" applyAlignment="1">
      <alignment horizontal="right"/>
    </xf>
    <xf numFmtId="0" fontId="31" fillId="0" borderId="29" xfId="10" applyFont="1" applyFill="1" applyBorder="1" applyAlignment="1">
      <alignment horizontal="center"/>
    </xf>
    <xf numFmtId="167" fontId="21" fillId="0" borderId="24" xfId="10" applyNumberFormat="1" applyFont="1" applyBorder="1" applyAlignment="1">
      <alignment horizontal="right"/>
    </xf>
    <xf numFmtId="0" fontId="20" fillId="4" borderId="25" xfId="10" applyFont="1" applyFill="1" applyBorder="1" applyAlignment="1">
      <alignment horizontal="center"/>
    </xf>
    <xf numFmtId="167" fontId="53" fillId="0" borderId="26" xfId="10" applyNumberFormat="1" applyFont="1" applyFill="1" applyBorder="1" applyAlignment="1">
      <alignment horizontal="right"/>
    </xf>
    <xf numFmtId="0" fontId="24" fillId="0" borderId="0" xfId="10" applyFont="1" applyFill="1" applyBorder="1" applyAlignment="1">
      <alignment horizontal="right"/>
    </xf>
    <xf numFmtId="167" fontId="21" fillId="0" borderId="0" xfId="10" applyNumberFormat="1" applyFont="1" applyBorder="1" applyAlignment="1">
      <alignment horizontal="right"/>
    </xf>
    <xf numFmtId="0" fontId="7" fillId="0" borderId="35" xfId="13" applyFont="1" applyBorder="1" applyAlignment="1">
      <alignment horizontal="left" vertical="center" wrapText="1"/>
    </xf>
    <xf numFmtId="169" fontId="7" fillId="0" borderId="35" xfId="13" applyNumberFormat="1" applyFont="1" applyBorder="1" applyAlignment="1">
      <alignment horizontal="right" vertical="center"/>
    </xf>
    <xf numFmtId="49" fontId="2" fillId="0" borderId="16" xfId="4" applyNumberFormat="1" applyFont="1" applyFill="1" applyBorder="1" applyAlignment="1">
      <alignment horizontal="left" wrapText="1"/>
    </xf>
    <xf numFmtId="0" fontId="2" fillId="0" borderId="16" xfId="4" applyFont="1" applyFill="1" applyBorder="1" applyAlignment="1">
      <alignment horizontal="left" wrapText="1"/>
    </xf>
    <xf numFmtId="49" fontId="2" fillId="0" borderId="16" xfId="4" applyNumberFormat="1" applyFont="1" applyBorder="1" applyAlignment="1">
      <alignment horizontal="left" wrapText="1"/>
    </xf>
    <xf numFmtId="0" fontId="2" fillId="0" borderId="16" xfId="1" applyFont="1" applyBorder="1" applyAlignment="1">
      <alignment horizontal="left" wrapText="1"/>
    </xf>
    <xf numFmtId="4" fontId="54" fillId="0" borderId="0" xfId="0" applyNumberFormat="1" applyFont="1" applyAlignment="1">
      <alignment horizontal="right"/>
    </xf>
    <xf numFmtId="171" fontId="54" fillId="0" borderId="0" xfId="0" applyNumberFormat="1" applyFont="1" applyAlignment="1">
      <alignment horizontal="center"/>
    </xf>
    <xf numFmtId="14" fontId="54" fillId="0" borderId="0" xfId="0" applyNumberFormat="1" applyFont="1" applyAlignment="1">
      <alignment horizontal="center" wrapText="1"/>
    </xf>
    <xf numFmtId="172" fontId="54" fillId="0" borderId="0" xfId="0" applyNumberFormat="1" applyFont="1" applyAlignment="1">
      <alignment horizontal="center"/>
    </xf>
    <xf numFmtId="0" fontId="54" fillId="0" borderId="0" xfId="10" applyFont="1"/>
    <xf numFmtId="0" fontId="55" fillId="0" borderId="29" xfId="10" applyFont="1" applyFill="1" applyBorder="1" applyAlignment="1">
      <alignment horizontal="center"/>
    </xf>
    <xf numFmtId="170" fontId="57" fillId="5" borderId="0" xfId="10" applyNumberFormat="1" applyFont="1" applyFill="1" applyBorder="1" applyAlignment="1">
      <alignment horizontal="right"/>
    </xf>
    <xf numFmtId="0" fontId="54" fillId="0" borderId="0" xfId="10" applyFont="1" applyAlignment="1">
      <alignment horizontal="center"/>
    </xf>
    <xf numFmtId="170" fontId="54" fillId="0" borderId="0" xfId="10" applyNumberFormat="1" applyFont="1"/>
    <xf numFmtId="0" fontId="55" fillId="0" borderId="0" xfId="10" applyFont="1"/>
    <xf numFmtId="0" fontId="55" fillId="0" borderId="0" xfId="10" applyFont="1" applyAlignment="1">
      <alignment horizontal="center"/>
    </xf>
    <xf numFmtId="0" fontId="58" fillId="0" borderId="0" xfId="0" applyFont="1" applyAlignment="1">
      <alignment horizontal="center"/>
    </xf>
    <xf numFmtId="0" fontId="55" fillId="0" borderId="0" xfId="10" applyFont="1" applyAlignment="1">
      <alignment horizontal="left"/>
    </xf>
    <xf numFmtId="0" fontId="57" fillId="4" borderId="16" xfId="10" applyFont="1" applyFill="1" applyBorder="1" applyAlignment="1">
      <alignment horizontal="center" vertical="center"/>
    </xf>
    <xf numFmtId="0" fontId="57" fillId="4" borderId="16" xfId="10" applyFont="1" applyFill="1" applyBorder="1" applyAlignment="1">
      <alignment vertical="center"/>
    </xf>
    <xf numFmtId="170" fontId="57" fillId="4" borderId="16" xfId="10" applyNumberFormat="1" applyFont="1" applyFill="1" applyBorder="1" applyAlignment="1">
      <alignment horizontal="center" vertical="center"/>
    </xf>
    <xf numFmtId="0" fontId="55" fillId="0" borderId="16" xfId="10" applyFont="1" applyBorder="1" applyAlignment="1">
      <alignment horizontal="left" vertical="center"/>
    </xf>
    <xf numFmtId="167" fontId="59" fillId="0" borderId="16" xfId="10" applyNumberFormat="1" applyFont="1" applyBorder="1" applyAlignment="1">
      <alignment horizontal="right" vertical="center"/>
    </xf>
    <xf numFmtId="0" fontId="54" fillId="0" borderId="0" xfId="10" applyFont="1" applyFill="1"/>
    <xf numFmtId="0" fontId="54" fillId="0" borderId="0" xfId="10" applyFont="1" applyBorder="1" applyAlignment="1">
      <alignment horizontal="center"/>
    </xf>
    <xf numFmtId="0" fontId="54" fillId="0" borderId="0" xfId="10" applyFont="1" applyFill="1" applyBorder="1" applyAlignment="1">
      <alignment horizontal="right"/>
    </xf>
    <xf numFmtId="0" fontId="55" fillId="0" borderId="27" xfId="10" applyFont="1" applyFill="1" applyBorder="1" applyAlignment="1">
      <alignment horizontal="center"/>
    </xf>
    <xf numFmtId="0" fontId="60" fillId="5" borderId="0" xfId="10" applyFont="1" applyFill="1" applyBorder="1" applyAlignment="1">
      <alignment horizontal="left"/>
    </xf>
    <xf numFmtId="0" fontId="57" fillId="4" borderId="25" xfId="10" applyFont="1" applyFill="1" applyBorder="1" applyAlignment="1">
      <alignment horizontal="center"/>
    </xf>
    <xf numFmtId="0" fontId="57" fillId="5" borderId="0" xfId="10" applyFont="1" applyFill="1" applyBorder="1" applyAlignment="1">
      <alignment horizontal="center"/>
    </xf>
    <xf numFmtId="0" fontId="61" fillId="5" borderId="0" xfId="10" applyFont="1" applyFill="1" applyBorder="1" applyAlignment="1">
      <alignment horizontal="left"/>
    </xf>
    <xf numFmtId="0" fontId="62" fillId="0" borderId="0" xfId="11" applyFont="1" applyFill="1"/>
    <xf numFmtId="4" fontId="62" fillId="0" borderId="0" xfId="11" applyNumberFormat="1" applyFont="1" applyFill="1"/>
    <xf numFmtId="0" fontId="58" fillId="0" borderId="0" xfId="11" applyFont="1" applyFill="1"/>
    <xf numFmtId="0" fontId="62" fillId="0" borderId="0" xfId="11" applyFont="1" applyFill="1" applyAlignment="1">
      <alignment horizontal="left"/>
    </xf>
    <xf numFmtId="0" fontId="62" fillId="0" borderId="0" xfId="11" applyFont="1" applyFill="1" applyAlignment="1">
      <alignment horizontal="center"/>
    </xf>
    <xf numFmtId="0" fontId="58" fillId="0" borderId="0" xfId="11" applyFont="1" applyFill="1" applyAlignment="1">
      <alignment horizontal="left"/>
    </xf>
    <xf numFmtId="4" fontId="58" fillId="0" borderId="0" xfId="11" applyNumberFormat="1" applyFont="1" applyFill="1"/>
    <xf numFmtId="4" fontId="62" fillId="0" borderId="0" xfId="11" applyNumberFormat="1" applyFont="1" applyFill="1" applyAlignment="1">
      <alignment horizontal="right"/>
    </xf>
    <xf numFmtId="0" fontId="62" fillId="0" borderId="0" xfId="11" applyFont="1" applyFill="1" applyAlignment="1">
      <alignment horizontal="right"/>
    </xf>
    <xf numFmtId="0" fontId="58" fillId="0" borderId="0" xfId="11" applyFont="1" applyFill="1" applyAlignment="1">
      <alignment horizontal="center"/>
    </xf>
    <xf numFmtId="0" fontId="54" fillId="0" borderId="0" xfId="11" applyFont="1" applyBorder="1"/>
    <xf numFmtId="49" fontId="57" fillId="0" borderId="16" xfId="12" applyNumberFormat="1" applyFont="1" applyFill="1" applyBorder="1" applyAlignment="1">
      <alignment horizontal="left"/>
    </xf>
    <xf numFmtId="0" fontId="57" fillId="0" borderId="16" xfId="12" applyFont="1" applyFill="1" applyBorder="1" applyAlignment="1">
      <alignment horizontal="center"/>
    </xf>
    <xf numFmtId="0" fontId="57" fillId="0" borderId="16" xfId="12" applyFont="1" applyFill="1" applyBorder="1" applyAlignment="1">
      <alignment horizontal="left"/>
    </xf>
    <xf numFmtId="0" fontId="57" fillId="0" borderId="16" xfId="12" applyFont="1" applyFill="1" applyBorder="1" applyAlignment="1">
      <alignment horizontal="right"/>
    </xf>
    <xf numFmtId="0" fontId="55" fillId="0" borderId="0" xfId="11" applyFont="1" applyFill="1" applyBorder="1" applyAlignment="1"/>
    <xf numFmtId="0" fontId="61" fillId="0" borderId="16" xfId="12" applyFont="1" applyFill="1" applyBorder="1" applyAlignment="1">
      <alignment horizontal="left" wrapText="1"/>
    </xf>
    <xf numFmtId="171" fontId="61" fillId="0" borderId="16" xfId="12" applyNumberFormat="1" applyFont="1" applyFill="1" applyBorder="1" applyAlignment="1">
      <alignment horizontal="right" wrapText="1"/>
    </xf>
    <xf numFmtId="0" fontId="54" fillId="0" borderId="0" xfId="11" applyFont="1" applyBorder="1" applyAlignment="1"/>
    <xf numFmtId="0" fontId="57" fillId="0" borderId="16" xfId="12" applyFont="1" applyFill="1" applyBorder="1" applyAlignment="1">
      <alignment horizontal="left" wrapText="1"/>
    </xf>
    <xf numFmtId="171" fontId="57" fillId="0" borderId="16" xfId="12" applyNumberFormat="1" applyFont="1" applyFill="1" applyBorder="1" applyAlignment="1">
      <alignment horizontal="right" wrapText="1"/>
    </xf>
    <xf numFmtId="0" fontId="55" fillId="0" borderId="0" xfId="11" applyFont="1" applyBorder="1"/>
    <xf numFmtId="0" fontId="54" fillId="0" borderId="0" xfId="11" applyFont="1" applyFill="1" applyBorder="1"/>
    <xf numFmtId="0" fontId="54" fillId="0" borderId="0" xfId="0" applyFont="1" applyFill="1" applyBorder="1"/>
    <xf numFmtId="0" fontId="55" fillId="0" borderId="0" xfId="0" applyFont="1" applyFill="1" applyBorder="1"/>
    <xf numFmtId="0" fontId="61" fillId="0" borderId="16" xfId="12" quotePrefix="1" applyFont="1" applyFill="1" applyBorder="1" applyAlignment="1">
      <alignment horizontal="left" wrapText="1"/>
    </xf>
    <xf numFmtId="0" fontId="54" fillId="0" borderId="0" xfId="0" applyFont="1" applyBorder="1"/>
    <xf numFmtId="171" fontId="61" fillId="0" borderId="8" xfId="12" applyNumberFormat="1" applyFont="1" applyFill="1" applyBorder="1" applyAlignment="1">
      <alignment horizontal="right" wrapText="1"/>
    </xf>
    <xf numFmtId="0" fontId="54" fillId="0" borderId="16" xfId="11" applyFont="1" applyBorder="1"/>
    <xf numFmtId="0" fontId="54" fillId="0" borderId="16" xfId="11" applyFont="1" applyBorder="1" applyAlignment="1">
      <alignment horizontal="left"/>
    </xf>
    <xf numFmtId="0" fontId="54" fillId="0" borderId="16" xfId="11" applyFont="1" applyBorder="1" applyAlignment="1">
      <alignment horizontal="right"/>
    </xf>
    <xf numFmtId="0" fontId="55" fillId="0" borderId="0" xfId="11" applyFont="1" applyBorder="1" applyAlignment="1"/>
    <xf numFmtId="0" fontId="55" fillId="0" borderId="16" xfId="11" applyFont="1" applyBorder="1" applyAlignment="1">
      <alignment horizontal="left"/>
    </xf>
    <xf numFmtId="0" fontId="55" fillId="0" borderId="16" xfId="11" applyFont="1" applyBorder="1" applyAlignment="1">
      <alignment horizontal="right"/>
    </xf>
    <xf numFmtId="49" fontId="54" fillId="0" borderId="0" xfId="11" applyNumberFormat="1" applyFont="1" applyBorder="1" applyAlignment="1">
      <alignment horizontal="left" vertical="top"/>
    </xf>
    <xf numFmtId="0" fontId="54" fillId="0" borderId="0" xfId="11" applyFont="1" applyBorder="1" applyAlignment="1">
      <alignment horizontal="left"/>
    </xf>
    <xf numFmtId="4" fontId="54" fillId="0" borderId="0" xfId="11" applyNumberFormat="1" applyFont="1" applyBorder="1" applyAlignment="1">
      <alignment horizontal="right"/>
    </xf>
    <xf numFmtId="171" fontId="61" fillId="0" borderId="0" xfId="12" applyNumberFormat="1" applyFont="1" applyFill="1" applyBorder="1" applyAlignment="1">
      <alignment horizontal="right" wrapText="1"/>
    </xf>
    <xf numFmtId="0" fontId="54" fillId="0" borderId="0" xfId="11" applyFont="1" applyBorder="1" applyAlignment="1">
      <alignment horizontal="right"/>
    </xf>
    <xf numFmtId="49" fontId="54" fillId="0" borderId="0" xfId="11" applyNumberFormat="1" applyFont="1" applyFill="1" applyBorder="1" applyAlignment="1">
      <alignment horizontal="left" vertical="top"/>
    </xf>
    <xf numFmtId="0" fontId="55" fillId="0" borderId="0" xfId="11" applyNumberFormat="1" applyFont="1" applyFill="1" applyBorder="1" applyAlignment="1">
      <alignment horizontal="left"/>
    </xf>
    <xf numFmtId="0" fontId="54" fillId="0" borderId="0" xfId="11" applyFont="1" applyFill="1" applyBorder="1" applyAlignment="1">
      <alignment horizontal="left"/>
    </xf>
    <xf numFmtId="0" fontId="54" fillId="0" borderId="0" xfId="11" applyFont="1" applyFill="1" applyBorder="1" applyAlignment="1">
      <alignment horizontal="right"/>
    </xf>
    <xf numFmtId="49" fontId="54" fillId="0" borderId="14" xfId="11" applyNumberFormat="1" applyFont="1" applyFill="1" applyBorder="1" applyAlignment="1">
      <alignment horizontal="left" vertical="top"/>
    </xf>
    <xf numFmtId="0" fontId="55" fillId="0" borderId="8" xfId="11" applyNumberFormat="1" applyFont="1" applyFill="1" applyBorder="1" applyAlignment="1">
      <alignment horizontal="left"/>
    </xf>
    <xf numFmtId="0" fontId="54" fillId="0" borderId="8" xfId="11" applyFont="1" applyFill="1" applyBorder="1" applyAlignment="1">
      <alignment horizontal="left"/>
    </xf>
    <xf numFmtId="0" fontId="54" fillId="0" borderId="8" xfId="11" applyFont="1" applyFill="1" applyBorder="1" applyAlignment="1">
      <alignment horizontal="right"/>
    </xf>
    <xf numFmtId="171" fontId="61" fillId="0" borderId="15" xfId="12" applyNumberFormat="1" applyFont="1" applyFill="1" applyBorder="1" applyAlignment="1">
      <alignment horizontal="right" wrapText="1"/>
    </xf>
    <xf numFmtId="0" fontId="55" fillId="0" borderId="16" xfId="11" applyFont="1" applyBorder="1"/>
    <xf numFmtId="0" fontId="57" fillId="0" borderId="16" xfId="12" quotePrefix="1" applyFont="1" applyFill="1" applyBorder="1" applyAlignment="1">
      <alignment horizontal="left" wrapText="1"/>
    </xf>
    <xf numFmtId="0" fontId="55" fillId="0" borderId="16" xfId="11" applyFont="1" applyFill="1" applyBorder="1" applyAlignment="1">
      <alignment horizontal="left"/>
    </xf>
    <xf numFmtId="0" fontId="55" fillId="0" borderId="16" xfId="11" applyFont="1" applyFill="1" applyBorder="1" applyAlignment="1">
      <alignment horizontal="right"/>
    </xf>
    <xf numFmtId="171" fontId="54" fillId="0" borderId="0" xfId="11" applyNumberFormat="1" applyFont="1" applyBorder="1" applyAlignment="1">
      <alignment horizontal="right"/>
    </xf>
    <xf numFmtId="0" fontId="54" fillId="0" borderId="16" xfId="12" applyFont="1" applyFill="1" applyBorder="1" applyAlignment="1">
      <alignment horizontal="left" wrapText="1"/>
    </xf>
    <xf numFmtId="0" fontId="58" fillId="0" borderId="0" xfId="11" applyFont="1" applyFill="1" applyAlignment="1">
      <alignment horizontal="center"/>
    </xf>
    <xf numFmtId="0" fontId="58" fillId="0" borderId="0" xfId="11" applyFont="1" applyFill="1" applyAlignment="1">
      <alignment horizontal="left"/>
    </xf>
    <xf numFmtId="0" fontId="62" fillId="0" borderId="0" xfId="11" applyFont="1" applyFill="1" applyAlignment="1">
      <alignment horizontal="left"/>
    </xf>
    <xf numFmtId="0" fontId="62" fillId="0" borderId="0" xfId="11" applyFont="1" applyFill="1" applyAlignment="1">
      <alignment wrapText="1"/>
    </xf>
    <xf numFmtId="0" fontId="62" fillId="0" borderId="0" xfId="11" applyFont="1" applyFill="1" applyAlignment="1">
      <alignment horizontal="left" vertical="top"/>
    </xf>
    <xf numFmtId="4" fontId="62" fillId="0" borderId="0" xfId="11" applyNumberFormat="1" applyFont="1" applyFill="1" applyAlignment="1">
      <alignment horizontal="center"/>
    </xf>
    <xf numFmtId="4" fontId="64" fillId="0" borderId="0" xfId="11" applyNumberFormat="1" applyFont="1" applyFill="1" applyAlignment="1">
      <alignment horizontal="center"/>
    </xf>
    <xf numFmtId="167" fontId="55" fillId="0" borderId="0" xfId="10" applyNumberFormat="1" applyFont="1" applyBorder="1" applyAlignment="1">
      <alignment horizontal="center"/>
    </xf>
    <xf numFmtId="167" fontId="55" fillId="0" borderId="28" xfId="10" applyNumberFormat="1" applyFont="1" applyBorder="1" applyAlignment="1">
      <alignment horizontal="center"/>
    </xf>
    <xf numFmtId="167" fontId="55" fillId="0" borderId="24" xfId="10" applyNumberFormat="1" applyFont="1" applyBorder="1" applyAlignment="1">
      <alignment horizontal="center"/>
    </xf>
    <xf numFmtId="167" fontId="57" fillId="0" borderId="26" xfId="10" applyNumberFormat="1" applyFont="1" applyFill="1" applyBorder="1" applyAlignment="1">
      <alignment horizontal="center"/>
    </xf>
    <xf numFmtId="0" fontId="55" fillId="0" borderId="17" xfId="10" applyFont="1" applyBorder="1" applyAlignment="1">
      <alignment horizontal="center" vertical="center"/>
    </xf>
    <xf numFmtId="167" fontId="59" fillId="0" borderId="17" xfId="10" applyNumberFormat="1" applyFont="1" applyBorder="1" applyAlignment="1">
      <alignment horizontal="right" vertical="center"/>
    </xf>
    <xf numFmtId="49" fontId="63" fillId="0" borderId="16" xfId="10" applyNumberFormat="1" applyFont="1" applyFill="1" applyBorder="1" applyAlignment="1">
      <alignment horizontal="center" vertical="center"/>
    </xf>
    <xf numFmtId="0" fontId="63" fillId="0" borderId="16" xfId="10" applyFont="1" applyFill="1" applyBorder="1" applyAlignment="1">
      <alignment horizontal="center"/>
    </xf>
    <xf numFmtId="0" fontId="56" fillId="0" borderId="16" xfId="10" applyFont="1" applyBorder="1" applyAlignment="1">
      <alignment horizontal="left" vertical="center"/>
    </xf>
    <xf numFmtId="0" fontId="62" fillId="0" borderId="0" xfId="11" applyFont="1" applyFill="1" applyAlignment="1">
      <alignment horizontal="center" vertical="top"/>
    </xf>
    <xf numFmtId="0" fontId="62" fillId="0" borderId="0" xfId="11" applyFont="1" applyFill="1" applyAlignment="1">
      <alignment horizontal="center" wrapText="1"/>
    </xf>
    <xf numFmtId="0" fontId="64" fillId="0" borderId="0" xfId="11" applyFont="1" applyFill="1" applyAlignment="1">
      <alignment horizontal="center"/>
    </xf>
    <xf numFmtId="0" fontId="61" fillId="0" borderId="16" xfId="12" applyFont="1" applyFill="1" applyBorder="1" applyAlignment="1">
      <alignment horizontal="center" wrapText="1"/>
    </xf>
    <xf numFmtId="171" fontId="61" fillId="0" borderId="16" xfId="12" applyNumberFormat="1" applyFont="1" applyFill="1" applyBorder="1" applyAlignment="1">
      <alignment horizontal="center" wrapText="1"/>
    </xf>
    <xf numFmtId="171" fontId="57" fillId="0" borderId="16" xfId="12" applyNumberFormat="1" applyFont="1" applyFill="1" applyBorder="1" applyAlignment="1">
      <alignment horizontal="center" wrapText="1"/>
    </xf>
    <xf numFmtId="0" fontId="55" fillId="0" borderId="16" xfId="11" applyFont="1" applyBorder="1" applyAlignment="1">
      <alignment horizontal="center"/>
    </xf>
    <xf numFmtId="0" fontId="61" fillId="0" borderId="16" xfId="12" applyNumberFormat="1" applyFont="1" applyFill="1" applyBorder="1" applyAlignment="1">
      <alignment horizontal="center" wrapText="1"/>
    </xf>
    <xf numFmtId="0" fontId="54" fillId="0" borderId="16" xfId="11" applyFont="1" applyBorder="1" applyAlignment="1">
      <alignment horizontal="center"/>
    </xf>
    <xf numFmtId="0" fontId="55" fillId="0" borderId="16" xfId="11" applyFont="1" applyFill="1" applyBorder="1" applyAlignment="1">
      <alignment horizontal="center"/>
    </xf>
    <xf numFmtId="171" fontId="54" fillId="0" borderId="16" xfId="12" applyNumberFormat="1" applyFont="1" applyFill="1" applyBorder="1" applyAlignment="1">
      <alignment horizontal="center" wrapText="1"/>
    </xf>
    <xf numFmtId="0" fontId="62" fillId="0" borderId="16" xfId="11" applyFont="1" applyFill="1" applyBorder="1" applyAlignment="1">
      <alignment horizontal="center" wrapText="1"/>
    </xf>
    <xf numFmtId="0" fontId="62" fillId="0" borderId="16" xfId="11" applyFont="1" applyFill="1" applyBorder="1" applyAlignment="1">
      <alignment horizontal="center"/>
    </xf>
    <xf numFmtId="0" fontId="54" fillId="0" borderId="16" xfId="11" applyFont="1" applyFill="1" applyBorder="1"/>
    <xf numFmtId="0" fontId="61" fillId="0" borderId="17" xfId="12" applyFont="1" applyFill="1" applyBorder="1" applyAlignment="1">
      <alignment horizontal="center" wrapText="1"/>
    </xf>
    <xf numFmtId="0" fontId="54" fillId="0" borderId="16" xfId="12" applyFont="1" applyFill="1" applyBorder="1" applyAlignment="1">
      <alignment horizontal="center" wrapText="1"/>
    </xf>
    <xf numFmtId="0" fontId="57" fillId="0" borderId="16" xfId="12" quotePrefix="1" applyFont="1" applyFill="1" applyBorder="1" applyAlignment="1">
      <alignment horizontal="center"/>
    </xf>
    <xf numFmtId="0" fontId="54" fillId="0" borderId="0" xfId="11" applyFont="1" applyBorder="1" applyAlignment="1">
      <alignment horizontal="center"/>
    </xf>
    <xf numFmtId="4" fontId="54" fillId="0" borderId="0" xfId="11" applyNumberFormat="1" applyFont="1" applyBorder="1" applyAlignment="1">
      <alignment horizontal="center"/>
    </xf>
    <xf numFmtId="0" fontId="62" fillId="0" borderId="0" xfId="11" applyFont="1" applyFill="1" applyAlignment="1">
      <alignment horizontal="left" wrapText="1"/>
    </xf>
    <xf numFmtId="49" fontId="55" fillId="0" borderId="16" xfId="11" applyNumberFormat="1" applyFont="1" applyBorder="1" applyAlignment="1">
      <alignment horizontal="center" vertical="top"/>
    </xf>
    <xf numFmtId="49" fontId="61" fillId="0" borderId="16" xfId="12" applyNumberFormat="1" applyFont="1" applyFill="1" applyBorder="1" applyAlignment="1">
      <alignment horizontal="center" vertical="top" wrapText="1"/>
    </xf>
    <xf numFmtId="49" fontId="54" fillId="0" borderId="16" xfId="11" applyNumberFormat="1" applyFont="1" applyBorder="1" applyAlignment="1">
      <alignment horizontal="center" vertical="top"/>
    </xf>
    <xf numFmtId="49" fontId="57" fillId="0" borderId="16" xfId="12" applyNumberFormat="1" applyFont="1" applyFill="1" applyBorder="1" applyAlignment="1">
      <alignment horizontal="center" vertical="top" wrapText="1"/>
    </xf>
    <xf numFmtId="49" fontId="55" fillId="0" borderId="16" xfId="11" applyNumberFormat="1" applyFont="1" applyFill="1" applyBorder="1" applyAlignment="1">
      <alignment horizontal="center" vertical="top"/>
    </xf>
    <xf numFmtId="49" fontId="54" fillId="0" borderId="16" xfId="12" applyNumberFormat="1" applyFont="1" applyFill="1" applyBorder="1" applyAlignment="1">
      <alignment horizontal="center" vertical="top" wrapText="1"/>
    </xf>
    <xf numFmtId="0" fontId="18" fillId="0" borderId="0" xfId="10" applyFont="1" applyAlignment="1">
      <alignment horizontal="left"/>
    </xf>
    <xf numFmtId="0" fontId="7" fillId="0" borderId="23" xfId="4" applyFont="1" applyBorder="1" applyAlignment="1">
      <alignment horizontal="right" wrapText="1"/>
    </xf>
    <xf numFmtId="0" fontId="7" fillId="0" borderId="7" xfId="4" applyFont="1" applyBorder="1" applyAlignment="1">
      <alignment horizontal="right" wrapText="1"/>
    </xf>
    <xf numFmtId="0" fontId="7" fillId="0" borderId="33" xfId="4" applyFont="1" applyBorder="1" applyAlignment="1">
      <alignment horizontal="right" wrapText="1"/>
    </xf>
    <xf numFmtId="0" fontId="7" fillId="0" borderId="21" xfId="4" applyFont="1" applyBorder="1" applyAlignment="1">
      <alignment horizontal="right" wrapText="1"/>
    </xf>
    <xf numFmtId="2" fontId="5" fillId="0" borderId="0" xfId="4" applyNumberFormat="1" applyFont="1" applyBorder="1" applyAlignment="1">
      <alignment horizontal="center" wrapText="1"/>
    </xf>
    <xf numFmtId="165" fontId="14" fillId="0" borderId="0" xfId="4" applyNumberFormat="1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7" fillId="0" borderId="2" xfId="4" applyFont="1" applyBorder="1" applyAlignment="1">
      <alignment horizontal="right" wrapText="1"/>
    </xf>
    <xf numFmtId="0" fontId="7" fillId="0" borderId="0" xfId="4" applyFont="1" applyBorder="1" applyAlignment="1">
      <alignment horizontal="right" wrapText="1"/>
    </xf>
    <xf numFmtId="0" fontId="7" fillId="0" borderId="2" xfId="1" applyFont="1" applyBorder="1" applyAlignment="1">
      <alignment horizontal="right" wrapText="1"/>
    </xf>
    <xf numFmtId="0" fontId="7" fillId="0" borderId="0" xfId="1" applyFont="1" applyBorder="1" applyAlignment="1">
      <alignment horizontal="right" wrapText="1"/>
    </xf>
    <xf numFmtId="0" fontId="7" fillId="0" borderId="6" xfId="1" applyFont="1" applyBorder="1" applyAlignment="1">
      <alignment horizontal="right" wrapText="1"/>
    </xf>
    <xf numFmtId="0" fontId="7" fillId="0" borderId="5" xfId="1" applyFont="1" applyBorder="1" applyAlignment="1">
      <alignment horizontal="right" wrapText="1"/>
    </xf>
    <xf numFmtId="165" fontId="14" fillId="0" borderId="1" xfId="4" applyNumberFormat="1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5" fillId="0" borderId="0" xfId="1" applyFont="1" applyBorder="1" applyAlignment="1">
      <alignment horizontal="center" wrapText="1"/>
    </xf>
    <xf numFmtId="0" fontId="7" fillId="0" borderId="0" xfId="4" applyFont="1" applyAlignment="1">
      <alignment horizontal="right" wrapText="1"/>
    </xf>
    <xf numFmtId="0" fontId="7" fillId="0" borderId="6" xfId="4" applyFont="1" applyBorder="1" applyAlignment="1">
      <alignment horizontal="right" wrapText="1"/>
    </xf>
    <xf numFmtId="0" fontId="7" fillId="0" borderId="5" xfId="4" applyFont="1" applyBorder="1" applyAlignment="1">
      <alignment horizontal="right" wrapText="1"/>
    </xf>
    <xf numFmtId="43" fontId="5" fillId="0" borderId="0" xfId="8" applyFont="1" applyBorder="1" applyAlignment="1">
      <alignment horizontal="center" wrapText="1"/>
    </xf>
    <xf numFmtId="0" fontId="2" fillId="0" borderId="0" xfId="1" applyAlignment="1">
      <alignment horizontal="right" wrapText="1"/>
    </xf>
    <xf numFmtId="0" fontId="2" fillId="0" borderId="5" xfId="1" applyBorder="1" applyAlignment="1">
      <alignment horizontal="right" wrapText="1"/>
    </xf>
    <xf numFmtId="49" fontId="16" fillId="0" borderId="0" xfId="4" applyNumberFormat="1" applyFont="1" applyAlignment="1">
      <alignment horizontal="center"/>
    </xf>
    <xf numFmtId="0" fontId="16" fillId="0" borderId="16" xfId="5" applyFont="1" applyFill="1" applyBorder="1" applyAlignment="1">
      <alignment horizontal="center" vertical="center" wrapText="1"/>
    </xf>
    <xf numFmtId="0" fontId="8" fillId="0" borderId="16" xfId="5" applyBorder="1" applyAlignment="1">
      <alignment horizontal="center"/>
    </xf>
    <xf numFmtId="0" fontId="37" fillId="0" borderId="16" xfId="5" applyFont="1" applyFill="1" applyBorder="1" applyAlignment="1">
      <alignment horizontal="left" vertical="center" wrapText="1"/>
    </xf>
    <xf numFmtId="0" fontId="55" fillId="0" borderId="0" xfId="10" applyFont="1" applyAlignment="1">
      <alignment horizontal="center"/>
    </xf>
    <xf numFmtId="0" fontId="58" fillId="0" borderId="0" xfId="0" applyFont="1" applyAlignment="1">
      <alignment horizontal="center"/>
    </xf>
    <xf numFmtId="0" fontId="56" fillId="0" borderId="0" xfId="10" applyFont="1" applyAlignment="1">
      <alignment horizontal="center"/>
    </xf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8" fillId="0" borderId="0" xfId="11" applyFont="1" applyFill="1" applyAlignment="1">
      <alignment horizontal="left"/>
    </xf>
    <xf numFmtId="0" fontId="62" fillId="0" borderId="0" xfId="11" applyFont="1" applyFill="1" applyAlignment="1">
      <alignment horizontal="left"/>
    </xf>
    <xf numFmtId="0" fontId="42" fillId="0" borderId="0" xfId="5" applyFont="1" applyAlignment="1">
      <alignment horizontal="center" vertical="center" wrapText="1"/>
    </xf>
    <xf numFmtId="49" fontId="7" fillId="0" borderId="0" xfId="13" applyNumberFormat="1" applyFont="1" applyFill="1" applyAlignment="1">
      <alignment horizontal="left" vertical="top" wrapText="1"/>
    </xf>
    <xf numFmtId="49" fontId="7" fillId="0" borderId="0" xfId="13" applyNumberFormat="1" applyFont="1" applyAlignment="1">
      <alignment horizontal="left" vertical="top"/>
    </xf>
    <xf numFmtId="49" fontId="16" fillId="0" borderId="0" xfId="13" applyNumberFormat="1" applyFont="1" applyAlignment="1">
      <alignment horizontal="center" vertical="center" wrapText="1"/>
    </xf>
  </cellXfs>
  <cellStyles count="18">
    <cellStyle name="Navadno" xfId="0" builtinId="0"/>
    <cellStyle name="Navadno 11" xfId="14"/>
    <cellStyle name="Navadno 2" xfId="1"/>
    <cellStyle name="Navadno 2 2" xfId="11"/>
    <cellStyle name="Navadno 2 2 2" xfId="15"/>
    <cellStyle name="Navadno 3" xfId="2"/>
    <cellStyle name="Navadno 4" xfId="3"/>
    <cellStyle name="Navadno 5" xfId="4"/>
    <cellStyle name="Navadno 6" xfId="5"/>
    <cellStyle name="Navadno 7" xfId="6"/>
    <cellStyle name="Navadno 8" xfId="10"/>
    <cellStyle name="Navadno 9" xfId="13"/>
    <cellStyle name="Navadno_List1 2" xfId="12"/>
    <cellStyle name="Navadno_SLOV_C" xfId="16"/>
    <cellStyle name="Normal_1.3.2" xfId="7"/>
    <cellStyle name="Normal_I-BREZOV" xfId="17"/>
    <cellStyle name="Vejica" xfId="8" builtinId="3"/>
    <cellStyle name="Vejica 2" xfId="9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5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95250</xdr:rowOff>
        </xdr:from>
        <xdr:to>
          <xdr:col>13</xdr:col>
          <xdr:colOff>581025</xdr:colOff>
          <xdr:row>3</xdr:row>
          <xdr:rowOff>238125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133350</xdr:rowOff>
        </xdr:from>
        <xdr:to>
          <xdr:col>10</xdr:col>
          <xdr:colOff>161925</xdr:colOff>
          <xdr:row>6</xdr:row>
          <xdr:rowOff>19050</xdr:rowOff>
        </xdr:to>
        <xdr:sp macro="" textlink="">
          <xdr:nvSpPr>
            <xdr:cNvPr id="2050" name="CommandButton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180975</xdr:rowOff>
        </xdr:from>
        <xdr:to>
          <xdr:col>13</xdr:col>
          <xdr:colOff>533400</xdr:colOff>
          <xdr:row>7</xdr:row>
          <xdr:rowOff>85725</xdr:rowOff>
        </xdr:to>
        <xdr:sp macro="" textlink="">
          <xdr:nvSpPr>
            <xdr:cNvPr id="2051" name="CommandButton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95250</xdr:rowOff>
        </xdr:from>
        <xdr:to>
          <xdr:col>13</xdr:col>
          <xdr:colOff>581025</xdr:colOff>
          <xdr:row>3</xdr:row>
          <xdr:rowOff>238125</xdr:rowOff>
        </xdr:to>
        <xdr:sp macro="" textlink="">
          <xdr:nvSpPr>
            <xdr:cNvPr id="3073" name="CommandButton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133350</xdr:rowOff>
        </xdr:from>
        <xdr:to>
          <xdr:col>10</xdr:col>
          <xdr:colOff>161925</xdr:colOff>
          <xdr:row>6</xdr:row>
          <xdr:rowOff>47625</xdr:rowOff>
        </xdr:to>
        <xdr:sp macro="" textlink="">
          <xdr:nvSpPr>
            <xdr:cNvPr id="3074" name="CommandButton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180975</xdr:rowOff>
        </xdr:from>
        <xdr:to>
          <xdr:col>13</xdr:col>
          <xdr:colOff>533400</xdr:colOff>
          <xdr:row>7</xdr:row>
          <xdr:rowOff>85725</xdr:rowOff>
        </xdr:to>
        <xdr:sp macro="" textlink="">
          <xdr:nvSpPr>
            <xdr:cNvPr id="3075" name="CommandButton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Relationship Id="rId6" Type="http://schemas.openxmlformats.org/officeDocument/2006/relationships/control" Target="../activeX/activeX5.xml"/><Relationship Id="rId5" Type="http://schemas.openxmlformats.org/officeDocument/2006/relationships/image" Target="../media/image4.emf"/><Relationship Id="rId4" Type="http://schemas.openxmlformats.org/officeDocument/2006/relationships/control" Target="../activeX/activeX4.xml"/><Relationship Id="rId9" Type="http://schemas.openxmlformats.org/officeDocument/2006/relationships/image" Target="../media/image6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C39" sqref="C39"/>
    </sheetView>
  </sheetViews>
  <sheetFormatPr defaultRowHeight="12.75"/>
  <cols>
    <col min="1" max="1" width="6.28515625" style="208" customWidth="1"/>
    <col min="2" max="2" width="49.42578125" style="209" customWidth="1"/>
    <col min="3" max="3" width="21.28515625" style="210" customWidth="1"/>
    <col min="4" max="4" width="12" style="211" customWidth="1"/>
    <col min="5" max="5" width="19.42578125" style="209" customWidth="1"/>
    <col min="6" max="6" width="15.85546875" style="209" customWidth="1"/>
    <col min="7" max="8" width="9.140625" style="209" customWidth="1"/>
    <col min="9" max="256" width="9.140625" style="209"/>
    <col min="257" max="257" width="6.28515625" style="209" customWidth="1"/>
    <col min="258" max="258" width="49.42578125" style="209" customWidth="1"/>
    <col min="259" max="259" width="20.140625" style="209" customWidth="1"/>
    <col min="260" max="260" width="0.140625" style="209" customWidth="1"/>
    <col min="261" max="261" width="29" style="209" customWidth="1"/>
    <col min="262" max="262" width="15.85546875" style="209" customWidth="1"/>
    <col min="263" max="264" width="9.140625" style="209" customWidth="1"/>
    <col min="265" max="512" width="9.140625" style="209"/>
    <col min="513" max="513" width="6.28515625" style="209" customWidth="1"/>
    <col min="514" max="514" width="49.42578125" style="209" customWidth="1"/>
    <col min="515" max="515" width="20.140625" style="209" customWidth="1"/>
    <col min="516" max="516" width="0.140625" style="209" customWidth="1"/>
    <col min="517" max="517" width="29" style="209" customWidth="1"/>
    <col min="518" max="518" width="15.85546875" style="209" customWidth="1"/>
    <col min="519" max="520" width="9.140625" style="209" customWidth="1"/>
    <col min="521" max="768" width="9.140625" style="209"/>
    <col min="769" max="769" width="6.28515625" style="209" customWidth="1"/>
    <col min="770" max="770" width="49.42578125" style="209" customWidth="1"/>
    <col min="771" max="771" width="20.140625" style="209" customWidth="1"/>
    <col min="772" max="772" width="0.140625" style="209" customWidth="1"/>
    <col min="773" max="773" width="29" style="209" customWidth="1"/>
    <col min="774" max="774" width="15.85546875" style="209" customWidth="1"/>
    <col min="775" max="776" width="9.140625" style="209" customWidth="1"/>
    <col min="777" max="1024" width="9.140625" style="209"/>
    <col min="1025" max="1025" width="6.28515625" style="209" customWidth="1"/>
    <col min="1026" max="1026" width="49.42578125" style="209" customWidth="1"/>
    <col min="1027" max="1027" width="20.140625" style="209" customWidth="1"/>
    <col min="1028" max="1028" width="0.140625" style="209" customWidth="1"/>
    <col min="1029" max="1029" width="29" style="209" customWidth="1"/>
    <col min="1030" max="1030" width="15.85546875" style="209" customWidth="1"/>
    <col min="1031" max="1032" width="9.140625" style="209" customWidth="1"/>
    <col min="1033" max="1280" width="9.140625" style="209"/>
    <col min="1281" max="1281" width="6.28515625" style="209" customWidth="1"/>
    <col min="1282" max="1282" width="49.42578125" style="209" customWidth="1"/>
    <col min="1283" max="1283" width="20.140625" style="209" customWidth="1"/>
    <col min="1284" max="1284" width="0.140625" style="209" customWidth="1"/>
    <col min="1285" max="1285" width="29" style="209" customWidth="1"/>
    <col min="1286" max="1286" width="15.85546875" style="209" customWidth="1"/>
    <col min="1287" max="1288" width="9.140625" style="209" customWidth="1"/>
    <col min="1289" max="1536" width="9.140625" style="209"/>
    <col min="1537" max="1537" width="6.28515625" style="209" customWidth="1"/>
    <col min="1538" max="1538" width="49.42578125" style="209" customWidth="1"/>
    <col min="1539" max="1539" width="20.140625" style="209" customWidth="1"/>
    <col min="1540" max="1540" width="0.140625" style="209" customWidth="1"/>
    <col min="1541" max="1541" width="29" style="209" customWidth="1"/>
    <col min="1542" max="1542" width="15.85546875" style="209" customWidth="1"/>
    <col min="1543" max="1544" width="9.140625" style="209" customWidth="1"/>
    <col min="1545" max="1792" width="9.140625" style="209"/>
    <col min="1793" max="1793" width="6.28515625" style="209" customWidth="1"/>
    <col min="1794" max="1794" width="49.42578125" style="209" customWidth="1"/>
    <col min="1795" max="1795" width="20.140625" style="209" customWidth="1"/>
    <col min="1796" max="1796" width="0.140625" style="209" customWidth="1"/>
    <col min="1797" max="1797" width="29" style="209" customWidth="1"/>
    <col min="1798" max="1798" width="15.85546875" style="209" customWidth="1"/>
    <col min="1799" max="1800" width="9.140625" style="209" customWidth="1"/>
    <col min="1801" max="2048" width="9.140625" style="209"/>
    <col min="2049" max="2049" width="6.28515625" style="209" customWidth="1"/>
    <col min="2050" max="2050" width="49.42578125" style="209" customWidth="1"/>
    <col min="2051" max="2051" width="20.140625" style="209" customWidth="1"/>
    <col min="2052" max="2052" width="0.140625" style="209" customWidth="1"/>
    <col min="2053" max="2053" width="29" style="209" customWidth="1"/>
    <col min="2054" max="2054" width="15.85546875" style="209" customWidth="1"/>
    <col min="2055" max="2056" width="9.140625" style="209" customWidth="1"/>
    <col min="2057" max="2304" width="9.140625" style="209"/>
    <col min="2305" max="2305" width="6.28515625" style="209" customWidth="1"/>
    <col min="2306" max="2306" width="49.42578125" style="209" customWidth="1"/>
    <col min="2307" max="2307" width="20.140625" style="209" customWidth="1"/>
    <col min="2308" max="2308" width="0.140625" style="209" customWidth="1"/>
    <col min="2309" max="2309" width="29" style="209" customWidth="1"/>
    <col min="2310" max="2310" width="15.85546875" style="209" customWidth="1"/>
    <col min="2311" max="2312" width="9.140625" style="209" customWidth="1"/>
    <col min="2313" max="2560" width="9.140625" style="209"/>
    <col min="2561" max="2561" width="6.28515625" style="209" customWidth="1"/>
    <col min="2562" max="2562" width="49.42578125" style="209" customWidth="1"/>
    <col min="2563" max="2563" width="20.140625" style="209" customWidth="1"/>
    <col min="2564" max="2564" width="0.140625" style="209" customWidth="1"/>
    <col min="2565" max="2565" width="29" style="209" customWidth="1"/>
    <col min="2566" max="2566" width="15.85546875" style="209" customWidth="1"/>
    <col min="2567" max="2568" width="9.140625" style="209" customWidth="1"/>
    <col min="2569" max="2816" width="9.140625" style="209"/>
    <col min="2817" max="2817" width="6.28515625" style="209" customWidth="1"/>
    <col min="2818" max="2818" width="49.42578125" style="209" customWidth="1"/>
    <col min="2819" max="2819" width="20.140625" style="209" customWidth="1"/>
    <col min="2820" max="2820" width="0.140625" style="209" customWidth="1"/>
    <col min="2821" max="2821" width="29" style="209" customWidth="1"/>
    <col min="2822" max="2822" width="15.85546875" style="209" customWidth="1"/>
    <col min="2823" max="2824" width="9.140625" style="209" customWidth="1"/>
    <col min="2825" max="3072" width="9.140625" style="209"/>
    <col min="3073" max="3073" width="6.28515625" style="209" customWidth="1"/>
    <col min="3074" max="3074" width="49.42578125" style="209" customWidth="1"/>
    <col min="3075" max="3075" width="20.140625" style="209" customWidth="1"/>
    <col min="3076" max="3076" width="0.140625" style="209" customWidth="1"/>
    <col min="3077" max="3077" width="29" style="209" customWidth="1"/>
    <col min="3078" max="3078" width="15.85546875" style="209" customWidth="1"/>
    <col min="3079" max="3080" width="9.140625" style="209" customWidth="1"/>
    <col min="3081" max="3328" width="9.140625" style="209"/>
    <col min="3329" max="3329" width="6.28515625" style="209" customWidth="1"/>
    <col min="3330" max="3330" width="49.42578125" style="209" customWidth="1"/>
    <col min="3331" max="3331" width="20.140625" style="209" customWidth="1"/>
    <col min="3332" max="3332" width="0.140625" style="209" customWidth="1"/>
    <col min="3333" max="3333" width="29" style="209" customWidth="1"/>
    <col min="3334" max="3334" width="15.85546875" style="209" customWidth="1"/>
    <col min="3335" max="3336" width="9.140625" style="209" customWidth="1"/>
    <col min="3337" max="3584" width="9.140625" style="209"/>
    <col min="3585" max="3585" width="6.28515625" style="209" customWidth="1"/>
    <col min="3586" max="3586" width="49.42578125" style="209" customWidth="1"/>
    <col min="3587" max="3587" width="20.140625" style="209" customWidth="1"/>
    <col min="3588" max="3588" width="0.140625" style="209" customWidth="1"/>
    <col min="3589" max="3589" width="29" style="209" customWidth="1"/>
    <col min="3590" max="3590" width="15.85546875" style="209" customWidth="1"/>
    <col min="3591" max="3592" width="9.140625" style="209" customWidth="1"/>
    <col min="3593" max="3840" width="9.140625" style="209"/>
    <col min="3841" max="3841" width="6.28515625" style="209" customWidth="1"/>
    <col min="3842" max="3842" width="49.42578125" style="209" customWidth="1"/>
    <col min="3843" max="3843" width="20.140625" style="209" customWidth="1"/>
    <col min="3844" max="3844" width="0.140625" style="209" customWidth="1"/>
    <col min="3845" max="3845" width="29" style="209" customWidth="1"/>
    <col min="3846" max="3846" width="15.85546875" style="209" customWidth="1"/>
    <col min="3847" max="3848" width="9.140625" style="209" customWidth="1"/>
    <col min="3849" max="4096" width="9.140625" style="209"/>
    <col min="4097" max="4097" width="6.28515625" style="209" customWidth="1"/>
    <col min="4098" max="4098" width="49.42578125" style="209" customWidth="1"/>
    <col min="4099" max="4099" width="20.140625" style="209" customWidth="1"/>
    <col min="4100" max="4100" width="0.140625" style="209" customWidth="1"/>
    <col min="4101" max="4101" width="29" style="209" customWidth="1"/>
    <col min="4102" max="4102" width="15.85546875" style="209" customWidth="1"/>
    <col min="4103" max="4104" width="9.140625" style="209" customWidth="1"/>
    <col min="4105" max="4352" width="9.140625" style="209"/>
    <col min="4353" max="4353" width="6.28515625" style="209" customWidth="1"/>
    <col min="4354" max="4354" width="49.42578125" style="209" customWidth="1"/>
    <col min="4355" max="4355" width="20.140625" style="209" customWidth="1"/>
    <col min="4356" max="4356" width="0.140625" style="209" customWidth="1"/>
    <col min="4357" max="4357" width="29" style="209" customWidth="1"/>
    <col min="4358" max="4358" width="15.85546875" style="209" customWidth="1"/>
    <col min="4359" max="4360" width="9.140625" style="209" customWidth="1"/>
    <col min="4361" max="4608" width="9.140625" style="209"/>
    <col min="4609" max="4609" width="6.28515625" style="209" customWidth="1"/>
    <col min="4610" max="4610" width="49.42578125" style="209" customWidth="1"/>
    <col min="4611" max="4611" width="20.140625" style="209" customWidth="1"/>
    <col min="4612" max="4612" width="0.140625" style="209" customWidth="1"/>
    <col min="4613" max="4613" width="29" style="209" customWidth="1"/>
    <col min="4614" max="4614" width="15.85546875" style="209" customWidth="1"/>
    <col min="4615" max="4616" width="9.140625" style="209" customWidth="1"/>
    <col min="4617" max="4864" width="9.140625" style="209"/>
    <col min="4865" max="4865" width="6.28515625" style="209" customWidth="1"/>
    <col min="4866" max="4866" width="49.42578125" style="209" customWidth="1"/>
    <col min="4867" max="4867" width="20.140625" style="209" customWidth="1"/>
    <col min="4868" max="4868" width="0.140625" style="209" customWidth="1"/>
    <col min="4869" max="4869" width="29" style="209" customWidth="1"/>
    <col min="4870" max="4870" width="15.85546875" style="209" customWidth="1"/>
    <col min="4871" max="4872" width="9.140625" style="209" customWidth="1"/>
    <col min="4873" max="5120" width="9.140625" style="209"/>
    <col min="5121" max="5121" width="6.28515625" style="209" customWidth="1"/>
    <col min="5122" max="5122" width="49.42578125" style="209" customWidth="1"/>
    <col min="5123" max="5123" width="20.140625" style="209" customWidth="1"/>
    <col min="5124" max="5124" width="0.140625" style="209" customWidth="1"/>
    <col min="5125" max="5125" width="29" style="209" customWidth="1"/>
    <col min="5126" max="5126" width="15.85546875" style="209" customWidth="1"/>
    <col min="5127" max="5128" width="9.140625" style="209" customWidth="1"/>
    <col min="5129" max="5376" width="9.140625" style="209"/>
    <col min="5377" max="5377" width="6.28515625" style="209" customWidth="1"/>
    <col min="5378" max="5378" width="49.42578125" style="209" customWidth="1"/>
    <col min="5379" max="5379" width="20.140625" style="209" customWidth="1"/>
    <col min="5380" max="5380" width="0.140625" style="209" customWidth="1"/>
    <col min="5381" max="5381" width="29" style="209" customWidth="1"/>
    <col min="5382" max="5382" width="15.85546875" style="209" customWidth="1"/>
    <col min="5383" max="5384" width="9.140625" style="209" customWidth="1"/>
    <col min="5385" max="5632" width="9.140625" style="209"/>
    <col min="5633" max="5633" width="6.28515625" style="209" customWidth="1"/>
    <col min="5634" max="5634" width="49.42578125" style="209" customWidth="1"/>
    <col min="5635" max="5635" width="20.140625" style="209" customWidth="1"/>
    <col min="5636" max="5636" width="0.140625" style="209" customWidth="1"/>
    <col min="5637" max="5637" width="29" style="209" customWidth="1"/>
    <col min="5638" max="5638" width="15.85546875" style="209" customWidth="1"/>
    <col min="5639" max="5640" width="9.140625" style="209" customWidth="1"/>
    <col min="5641" max="5888" width="9.140625" style="209"/>
    <col min="5889" max="5889" width="6.28515625" style="209" customWidth="1"/>
    <col min="5890" max="5890" width="49.42578125" style="209" customWidth="1"/>
    <col min="5891" max="5891" width="20.140625" style="209" customWidth="1"/>
    <col min="5892" max="5892" width="0.140625" style="209" customWidth="1"/>
    <col min="5893" max="5893" width="29" style="209" customWidth="1"/>
    <col min="5894" max="5894" width="15.85546875" style="209" customWidth="1"/>
    <col min="5895" max="5896" width="9.140625" style="209" customWidth="1"/>
    <col min="5897" max="6144" width="9.140625" style="209"/>
    <col min="6145" max="6145" width="6.28515625" style="209" customWidth="1"/>
    <col min="6146" max="6146" width="49.42578125" style="209" customWidth="1"/>
    <col min="6147" max="6147" width="20.140625" style="209" customWidth="1"/>
    <col min="6148" max="6148" width="0.140625" style="209" customWidth="1"/>
    <col min="6149" max="6149" width="29" style="209" customWidth="1"/>
    <col min="6150" max="6150" width="15.85546875" style="209" customWidth="1"/>
    <col min="6151" max="6152" width="9.140625" style="209" customWidth="1"/>
    <col min="6153" max="6400" width="9.140625" style="209"/>
    <col min="6401" max="6401" width="6.28515625" style="209" customWidth="1"/>
    <col min="6402" max="6402" width="49.42578125" style="209" customWidth="1"/>
    <col min="6403" max="6403" width="20.140625" style="209" customWidth="1"/>
    <col min="6404" max="6404" width="0.140625" style="209" customWidth="1"/>
    <col min="6405" max="6405" width="29" style="209" customWidth="1"/>
    <col min="6406" max="6406" width="15.85546875" style="209" customWidth="1"/>
    <col min="6407" max="6408" width="9.140625" style="209" customWidth="1"/>
    <col min="6409" max="6656" width="9.140625" style="209"/>
    <col min="6657" max="6657" width="6.28515625" style="209" customWidth="1"/>
    <col min="6658" max="6658" width="49.42578125" style="209" customWidth="1"/>
    <col min="6659" max="6659" width="20.140625" style="209" customWidth="1"/>
    <col min="6660" max="6660" width="0.140625" style="209" customWidth="1"/>
    <col min="6661" max="6661" width="29" style="209" customWidth="1"/>
    <col min="6662" max="6662" width="15.85546875" style="209" customWidth="1"/>
    <col min="6663" max="6664" width="9.140625" style="209" customWidth="1"/>
    <col min="6665" max="6912" width="9.140625" style="209"/>
    <col min="6913" max="6913" width="6.28515625" style="209" customWidth="1"/>
    <col min="6914" max="6914" width="49.42578125" style="209" customWidth="1"/>
    <col min="6915" max="6915" width="20.140625" style="209" customWidth="1"/>
    <col min="6916" max="6916" width="0.140625" style="209" customWidth="1"/>
    <col min="6917" max="6917" width="29" style="209" customWidth="1"/>
    <col min="6918" max="6918" width="15.85546875" style="209" customWidth="1"/>
    <col min="6919" max="6920" width="9.140625" style="209" customWidth="1"/>
    <col min="6921" max="7168" width="9.140625" style="209"/>
    <col min="7169" max="7169" width="6.28515625" style="209" customWidth="1"/>
    <col min="7170" max="7170" width="49.42578125" style="209" customWidth="1"/>
    <col min="7171" max="7171" width="20.140625" style="209" customWidth="1"/>
    <col min="7172" max="7172" width="0.140625" style="209" customWidth="1"/>
    <col min="7173" max="7173" width="29" style="209" customWidth="1"/>
    <col min="7174" max="7174" width="15.85546875" style="209" customWidth="1"/>
    <col min="7175" max="7176" width="9.140625" style="209" customWidth="1"/>
    <col min="7177" max="7424" width="9.140625" style="209"/>
    <col min="7425" max="7425" width="6.28515625" style="209" customWidth="1"/>
    <col min="7426" max="7426" width="49.42578125" style="209" customWidth="1"/>
    <col min="7427" max="7427" width="20.140625" style="209" customWidth="1"/>
    <col min="7428" max="7428" width="0.140625" style="209" customWidth="1"/>
    <col min="7429" max="7429" width="29" style="209" customWidth="1"/>
    <col min="7430" max="7430" width="15.85546875" style="209" customWidth="1"/>
    <col min="7431" max="7432" width="9.140625" style="209" customWidth="1"/>
    <col min="7433" max="7680" width="9.140625" style="209"/>
    <col min="7681" max="7681" width="6.28515625" style="209" customWidth="1"/>
    <col min="7682" max="7682" width="49.42578125" style="209" customWidth="1"/>
    <col min="7683" max="7683" width="20.140625" style="209" customWidth="1"/>
    <col min="7684" max="7684" width="0.140625" style="209" customWidth="1"/>
    <col min="7685" max="7685" width="29" style="209" customWidth="1"/>
    <col min="7686" max="7686" width="15.85546875" style="209" customWidth="1"/>
    <col min="7687" max="7688" width="9.140625" style="209" customWidth="1"/>
    <col min="7689" max="7936" width="9.140625" style="209"/>
    <col min="7937" max="7937" width="6.28515625" style="209" customWidth="1"/>
    <col min="7938" max="7938" width="49.42578125" style="209" customWidth="1"/>
    <col min="7939" max="7939" width="20.140625" style="209" customWidth="1"/>
    <col min="7940" max="7940" width="0.140625" style="209" customWidth="1"/>
    <col min="7941" max="7941" width="29" style="209" customWidth="1"/>
    <col min="7942" max="7942" width="15.85546875" style="209" customWidth="1"/>
    <col min="7943" max="7944" width="9.140625" style="209" customWidth="1"/>
    <col min="7945" max="8192" width="9.140625" style="209"/>
    <col min="8193" max="8193" width="6.28515625" style="209" customWidth="1"/>
    <col min="8194" max="8194" width="49.42578125" style="209" customWidth="1"/>
    <col min="8195" max="8195" width="20.140625" style="209" customWidth="1"/>
    <col min="8196" max="8196" width="0.140625" style="209" customWidth="1"/>
    <col min="8197" max="8197" width="29" style="209" customWidth="1"/>
    <col min="8198" max="8198" width="15.85546875" style="209" customWidth="1"/>
    <col min="8199" max="8200" width="9.140625" style="209" customWidth="1"/>
    <col min="8201" max="8448" width="9.140625" style="209"/>
    <col min="8449" max="8449" width="6.28515625" style="209" customWidth="1"/>
    <col min="8450" max="8450" width="49.42578125" style="209" customWidth="1"/>
    <col min="8451" max="8451" width="20.140625" style="209" customWidth="1"/>
    <col min="8452" max="8452" width="0.140625" style="209" customWidth="1"/>
    <col min="8453" max="8453" width="29" style="209" customWidth="1"/>
    <col min="8454" max="8454" width="15.85546875" style="209" customWidth="1"/>
    <col min="8455" max="8456" width="9.140625" style="209" customWidth="1"/>
    <col min="8457" max="8704" width="9.140625" style="209"/>
    <col min="8705" max="8705" width="6.28515625" style="209" customWidth="1"/>
    <col min="8706" max="8706" width="49.42578125" style="209" customWidth="1"/>
    <col min="8707" max="8707" width="20.140625" style="209" customWidth="1"/>
    <col min="8708" max="8708" width="0.140625" style="209" customWidth="1"/>
    <col min="8709" max="8709" width="29" style="209" customWidth="1"/>
    <col min="8710" max="8710" width="15.85546875" style="209" customWidth="1"/>
    <col min="8711" max="8712" width="9.140625" style="209" customWidth="1"/>
    <col min="8713" max="8960" width="9.140625" style="209"/>
    <col min="8961" max="8961" width="6.28515625" style="209" customWidth="1"/>
    <col min="8962" max="8962" width="49.42578125" style="209" customWidth="1"/>
    <col min="8963" max="8963" width="20.140625" style="209" customWidth="1"/>
    <col min="8964" max="8964" width="0.140625" style="209" customWidth="1"/>
    <col min="8965" max="8965" width="29" style="209" customWidth="1"/>
    <col min="8966" max="8966" width="15.85546875" style="209" customWidth="1"/>
    <col min="8967" max="8968" width="9.140625" style="209" customWidth="1"/>
    <col min="8969" max="9216" width="9.140625" style="209"/>
    <col min="9217" max="9217" width="6.28515625" style="209" customWidth="1"/>
    <col min="9218" max="9218" width="49.42578125" style="209" customWidth="1"/>
    <col min="9219" max="9219" width="20.140625" style="209" customWidth="1"/>
    <col min="9220" max="9220" width="0.140625" style="209" customWidth="1"/>
    <col min="9221" max="9221" width="29" style="209" customWidth="1"/>
    <col min="9222" max="9222" width="15.85546875" style="209" customWidth="1"/>
    <col min="9223" max="9224" width="9.140625" style="209" customWidth="1"/>
    <col min="9225" max="9472" width="9.140625" style="209"/>
    <col min="9473" max="9473" width="6.28515625" style="209" customWidth="1"/>
    <col min="9474" max="9474" width="49.42578125" style="209" customWidth="1"/>
    <col min="9475" max="9475" width="20.140625" style="209" customWidth="1"/>
    <col min="9476" max="9476" width="0.140625" style="209" customWidth="1"/>
    <col min="9477" max="9477" width="29" style="209" customWidth="1"/>
    <col min="9478" max="9478" width="15.85546875" style="209" customWidth="1"/>
    <col min="9479" max="9480" width="9.140625" style="209" customWidth="1"/>
    <col min="9481" max="9728" width="9.140625" style="209"/>
    <col min="9729" max="9729" width="6.28515625" style="209" customWidth="1"/>
    <col min="9730" max="9730" width="49.42578125" style="209" customWidth="1"/>
    <col min="9731" max="9731" width="20.140625" style="209" customWidth="1"/>
    <col min="9732" max="9732" width="0.140625" style="209" customWidth="1"/>
    <col min="9733" max="9733" width="29" style="209" customWidth="1"/>
    <col min="9734" max="9734" width="15.85546875" style="209" customWidth="1"/>
    <col min="9735" max="9736" width="9.140625" style="209" customWidth="1"/>
    <col min="9737" max="9984" width="9.140625" style="209"/>
    <col min="9985" max="9985" width="6.28515625" style="209" customWidth="1"/>
    <col min="9986" max="9986" width="49.42578125" style="209" customWidth="1"/>
    <col min="9987" max="9987" width="20.140625" style="209" customWidth="1"/>
    <col min="9988" max="9988" width="0.140625" style="209" customWidth="1"/>
    <col min="9989" max="9989" width="29" style="209" customWidth="1"/>
    <col min="9990" max="9990" width="15.85546875" style="209" customWidth="1"/>
    <col min="9991" max="9992" width="9.140625" style="209" customWidth="1"/>
    <col min="9993" max="10240" width="9.140625" style="209"/>
    <col min="10241" max="10241" width="6.28515625" style="209" customWidth="1"/>
    <col min="10242" max="10242" width="49.42578125" style="209" customWidth="1"/>
    <col min="10243" max="10243" width="20.140625" style="209" customWidth="1"/>
    <col min="10244" max="10244" width="0.140625" style="209" customWidth="1"/>
    <col min="10245" max="10245" width="29" style="209" customWidth="1"/>
    <col min="10246" max="10246" width="15.85546875" style="209" customWidth="1"/>
    <col min="10247" max="10248" width="9.140625" style="209" customWidth="1"/>
    <col min="10249" max="10496" width="9.140625" style="209"/>
    <col min="10497" max="10497" width="6.28515625" style="209" customWidth="1"/>
    <col min="10498" max="10498" width="49.42578125" style="209" customWidth="1"/>
    <col min="10499" max="10499" width="20.140625" style="209" customWidth="1"/>
    <col min="10500" max="10500" width="0.140625" style="209" customWidth="1"/>
    <col min="10501" max="10501" width="29" style="209" customWidth="1"/>
    <col min="10502" max="10502" width="15.85546875" style="209" customWidth="1"/>
    <col min="10503" max="10504" width="9.140625" style="209" customWidth="1"/>
    <col min="10505" max="10752" width="9.140625" style="209"/>
    <col min="10753" max="10753" width="6.28515625" style="209" customWidth="1"/>
    <col min="10754" max="10754" width="49.42578125" style="209" customWidth="1"/>
    <col min="10755" max="10755" width="20.140625" style="209" customWidth="1"/>
    <col min="10756" max="10756" width="0.140625" style="209" customWidth="1"/>
    <col min="10757" max="10757" width="29" style="209" customWidth="1"/>
    <col min="10758" max="10758" width="15.85546875" style="209" customWidth="1"/>
    <col min="10759" max="10760" width="9.140625" style="209" customWidth="1"/>
    <col min="10761" max="11008" width="9.140625" style="209"/>
    <col min="11009" max="11009" width="6.28515625" style="209" customWidth="1"/>
    <col min="11010" max="11010" width="49.42578125" style="209" customWidth="1"/>
    <col min="11011" max="11011" width="20.140625" style="209" customWidth="1"/>
    <col min="11012" max="11012" width="0.140625" style="209" customWidth="1"/>
    <col min="11013" max="11013" width="29" style="209" customWidth="1"/>
    <col min="11014" max="11014" width="15.85546875" style="209" customWidth="1"/>
    <col min="11015" max="11016" width="9.140625" style="209" customWidth="1"/>
    <col min="11017" max="11264" width="9.140625" style="209"/>
    <col min="11265" max="11265" width="6.28515625" style="209" customWidth="1"/>
    <col min="11266" max="11266" width="49.42578125" style="209" customWidth="1"/>
    <col min="11267" max="11267" width="20.140625" style="209" customWidth="1"/>
    <col min="11268" max="11268" width="0.140625" style="209" customWidth="1"/>
    <col min="11269" max="11269" width="29" style="209" customWidth="1"/>
    <col min="11270" max="11270" width="15.85546875" style="209" customWidth="1"/>
    <col min="11271" max="11272" width="9.140625" style="209" customWidth="1"/>
    <col min="11273" max="11520" width="9.140625" style="209"/>
    <col min="11521" max="11521" width="6.28515625" style="209" customWidth="1"/>
    <col min="11522" max="11522" width="49.42578125" style="209" customWidth="1"/>
    <col min="11523" max="11523" width="20.140625" style="209" customWidth="1"/>
    <col min="11524" max="11524" width="0.140625" style="209" customWidth="1"/>
    <col min="11525" max="11525" width="29" style="209" customWidth="1"/>
    <col min="11526" max="11526" width="15.85546875" style="209" customWidth="1"/>
    <col min="11527" max="11528" width="9.140625" style="209" customWidth="1"/>
    <col min="11529" max="11776" width="9.140625" style="209"/>
    <col min="11777" max="11777" width="6.28515625" style="209" customWidth="1"/>
    <col min="11778" max="11778" width="49.42578125" style="209" customWidth="1"/>
    <col min="11779" max="11779" width="20.140625" style="209" customWidth="1"/>
    <col min="11780" max="11780" width="0.140625" style="209" customWidth="1"/>
    <col min="11781" max="11781" width="29" style="209" customWidth="1"/>
    <col min="11782" max="11782" width="15.85546875" style="209" customWidth="1"/>
    <col min="11783" max="11784" width="9.140625" style="209" customWidth="1"/>
    <col min="11785" max="12032" width="9.140625" style="209"/>
    <col min="12033" max="12033" width="6.28515625" style="209" customWidth="1"/>
    <col min="12034" max="12034" width="49.42578125" style="209" customWidth="1"/>
    <col min="12035" max="12035" width="20.140625" style="209" customWidth="1"/>
    <col min="12036" max="12036" width="0.140625" style="209" customWidth="1"/>
    <col min="12037" max="12037" width="29" style="209" customWidth="1"/>
    <col min="12038" max="12038" width="15.85546875" style="209" customWidth="1"/>
    <col min="12039" max="12040" width="9.140625" style="209" customWidth="1"/>
    <col min="12041" max="12288" width="9.140625" style="209"/>
    <col min="12289" max="12289" width="6.28515625" style="209" customWidth="1"/>
    <col min="12290" max="12290" width="49.42578125" style="209" customWidth="1"/>
    <col min="12291" max="12291" width="20.140625" style="209" customWidth="1"/>
    <col min="12292" max="12292" width="0.140625" style="209" customWidth="1"/>
    <col min="12293" max="12293" width="29" style="209" customWidth="1"/>
    <col min="12294" max="12294" width="15.85546875" style="209" customWidth="1"/>
    <col min="12295" max="12296" width="9.140625" style="209" customWidth="1"/>
    <col min="12297" max="12544" width="9.140625" style="209"/>
    <col min="12545" max="12545" width="6.28515625" style="209" customWidth="1"/>
    <col min="12546" max="12546" width="49.42578125" style="209" customWidth="1"/>
    <col min="12547" max="12547" width="20.140625" style="209" customWidth="1"/>
    <col min="12548" max="12548" width="0.140625" style="209" customWidth="1"/>
    <col min="12549" max="12549" width="29" style="209" customWidth="1"/>
    <col min="12550" max="12550" width="15.85546875" style="209" customWidth="1"/>
    <col min="12551" max="12552" width="9.140625" style="209" customWidth="1"/>
    <col min="12553" max="12800" width="9.140625" style="209"/>
    <col min="12801" max="12801" width="6.28515625" style="209" customWidth="1"/>
    <col min="12802" max="12802" width="49.42578125" style="209" customWidth="1"/>
    <col min="12803" max="12803" width="20.140625" style="209" customWidth="1"/>
    <col min="12804" max="12804" width="0.140625" style="209" customWidth="1"/>
    <col min="12805" max="12805" width="29" style="209" customWidth="1"/>
    <col min="12806" max="12806" width="15.85546875" style="209" customWidth="1"/>
    <col min="12807" max="12808" width="9.140625" style="209" customWidth="1"/>
    <col min="12809" max="13056" width="9.140625" style="209"/>
    <col min="13057" max="13057" width="6.28515625" style="209" customWidth="1"/>
    <col min="13058" max="13058" width="49.42578125" style="209" customWidth="1"/>
    <col min="13059" max="13059" width="20.140625" style="209" customWidth="1"/>
    <col min="13060" max="13060" width="0.140625" style="209" customWidth="1"/>
    <col min="13061" max="13061" width="29" style="209" customWidth="1"/>
    <col min="13062" max="13062" width="15.85546875" style="209" customWidth="1"/>
    <col min="13063" max="13064" width="9.140625" style="209" customWidth="1"/>
    <col min="13065" max="13312" width="9.140625" style="209"/>
    <col min="13313" max="13313" width="6.28515625" style="209" customWidth="1"/>
    <col min="13314" max="13314" width="49.42578125" style="209" customWidth="1"/>
    <col min="13315" max="13315" width="20.140625" style="209" customWidth="1"/>
    <col min="13316" max="13316" width="0.140625" style="209" customWidth="1"/>
    <col min="13317" max="13317" width="29" style="209" customWidth="1"/>
    <col min="13318" max="13318" width="15.85546875" style="209" customWidth="1"/>
    <col min="13319" max="13320" width="9.140625" style="209" customWidth="1"/>
    <col min="13321" max="13568" width="9.140625" style="209"/>
    <col min="13569" max="13569" width="6.28515625" style="209" customWidth="1"/>
    <col min="13570" max="13570" width="49.42578125" style="209" customWidth="1"/>
    <col min="13571" max="13571" width="20.140625" style="209" customWidth="1"/>
    <col min="13572" max="13572" width="0.140625" style="209" customWidth="1"/>
    <col min="13573" max="13573" width="29" style="209" customWidth="1"/>
    <col min="13574" max="13574" width="15.85546875" style="209" customWidth="1"/>
    <col min="13575" max="13576" width="9.140625" style="209" customWidth="1"/>
    <col min="13577" max="13824" width="9.140625" style="209"/>
    <col min="13825" max="13825" width="6.28515625" style="209" customWidth="1"/>
    <col min="13826" max="13826" width="49.42578125" style="209" customWidth="1"/>
    <col min="13827" max="13827" width="20.140625" style="209" customWidth="1"/>
    <col min="13828" max="13828" width="0.140625" style="209" customWidth="1"/>
    <col min="13829" max="13829" width="29" style="209" customWidth="1"/>
    <col min="13830" max="13830" width="15.85546875" style="209" customWidth="1"/>
    <col min="13831" max="13832" width="9.140625" style="209" customWidth="1"/>
    <col min="13833" max="14080" width="9.140625" style="209"/>
    <col min="14081" max="14081" width="6.28515625" style="209" customWidth="1"/>
    <col min="14082" max="14082" width="49.42578125" style="209" customWidth="1"/>
    <col min="14083" max="14083" width="20.140625" style="209" customWidth="1"/>
    <col min="14084" max="14084" width="0.140625" style="209" customWidth="1"/>
    <col min="14085" max="14085" width="29" style="209" customWidth="1"/>
    <col min="14086" max="14086" width="15.85546875" style="209" customWidth="1"/>
    <col min="14087" max="14088" width="9.140625" style="209" customWidth="1"/>
    <col min="14089" max="14336" width="9.140625" style="209"/>
    <col min="14337" max="14337" width="6.28515625" style="209" customWidth="1"/>
    <col min="14338" max="14338" width="49.42578125" style="209" customWidth="1"/>
    <col min="14339" max="14339" width="20.140625" style="209" customWidth="1"/>
    <col min="14340" max="14340" width="0.140625" style="209" customWidth="1"/>
    <col min="14341" max="14341" width="29" style="209" customWidth="1"/>
    <col min="14342" max="14342" width="15.85546875" style="209" customWidth="1"/>
    <col min="14343" max="14344" width="9.140625" style="209" customWidth="1"/>
    <col min="14345" max="14592" width="9.140625" style="209"/>
    <col min="14593" max="14593" width="6.28515625" style="209" customWidth="1"/>
    <col min="14594" max="14594" width="49.42578125" style="209" customWidth="1"/>
    <col min="14595" max="14595" width="20.140625" style="209" customWidth="1"/>
    <col min="14596" max="14596" width="0.140625" style="209" customWidth="1"/>
    <col min="14597" max="14597" width="29" style="209" customWidth="1"/>
    <col min="14598" max="14598" width="15.85546875" style="209" customWidth="1"/>
    <col min="14599" max="14600" width="9.140625" style="209" customWidth="1"/>
    <col min="14601" max="14848" width="9.140625" style="209"/>
    <col min="14849" max="14849" width="6.28515625" style="209" customWidth="1"/>
    <col min="14850" max="14850" width="49.42578125" style="209" customWidth="1"/>
    <col min="14851" max="14851" width="20.140625" style="209" customWidth="1"/>
    <col min="14852" max="14852" width="0.140625" style="209" customWidth="1"/>
    <col min="14853" max="14853" width="29" style="209" customWidth="1"/>
    <col min="14854" max="14854" width="15.85546875" style="209" customWidth="1"/>
    <col min="14855" max="14856" width="9.140625" style="209" customWidth="1"/>
    <col min="14857" max="15104" width="9.140625" style="209"/>
    <col min="15105" max="15105" width="6.28515625" style="209" customWidth="1"/>
    <col min="15106" max="15106" width="49.42578125" style="209" customWidth="1"/>
    <col min="15107" max="15107" width="20.140625" style="209" customWidth="1"/>
    <col min="15108" max="15108" width="0.140625" style="209" customWidth="1"/>
    <col min="15109" max="15109" width="29" style="209" customWidth="1"/>
    <col min="15110" max="15110" width="15.85546875" style="209" customWidth="1"/>
    <col min="15111" max="15112" width="9.140625" style="209" customWidth="1"/>
    <col min="15113" max="15360" width="9.140625" style="209"/>
    <col min="15361" max="15361" width="6.28515625" style="209" customWidth="1"/>
    <col min="15362" max="15362" width="49.42578125" style="209" customWidth="1"/>
    <col min="15363" max="15363" width="20.140625" style="209" customWidth="1"/>
    <col min="15364" max="15364" width="0.140625" style="209" customWidth="1"/>
    <col min="15365" max="15365" width="29" style="209" customWidth="1"/>
    <col min="15366" max="15366" width="15.85546875" style="209" customWidth="1"/>
    <col min="15367" max="15368" width="9.140625" style="209" customWidth="1"/>
    <col min="15369" max="15616" width="9.140625" style="209"/>
    <col min="15617" max="15617" width="6.28515625" style="209" customWidth="1"/>
    <col min="15618" max="15618" width="49.42578125" style="209" customWidth="1"/>
    <col min="15619" max="15619" width="20.140625" style="209" customWidth="1"/>
    <col min="15620" max="15620" width="0.140625" style="209" customWidth="1"/>
    <col min="15621" max="15621" width="29" style="209" customWidth="1"/>
    <col min="15622" max="15622" width="15.85546875" style="209" customWidth="1"/>
    <col min="15623" max="15624" width="9.140625" style="209" customWidth="1"/>
    <col min="15625" max="15872" width="9.140625" style="209"/>
    <col min="15873" max="15873" width="6.28515625" style="209" customWidth="1"/>
    <col min="15874" max="15874" width="49.42578125" style="209" customWidth="1"/>
    <col min="15875" max="15875" width="20.140625" style="209" customWidth="1"/>
    <col min="15876" max="15876" width="0.140625" style="209" customWidth="1"/>
    <col min="15877" max="15877" width="29" style="209" customWidth="1"/>
    <col min="15878" max="15878" width="15.85546875" style="209" customWidth="1"/>
    <col min="15879" max="15880" width="9.140625" style="209" customWidth="1"/>
    <col min="15881" max="16128" width="9.140625" style="209"/>
    <col min="16129" max="16129" width="6.28515625" style="209" customWidth="1"/>
    <col min="16130" max="16130" width="49.42578125" style="209" customWidth="1"/>
    <col min="16131" max="16131" width="20.140625" style="209" customWidth="1"/>
    <col min="16132" max="16132" width="0.140625" style="209" customWidth="1"/>
    <col min="16133" max="16133" width="29" style="209" customWidth="1"/>
    <col min="16134" max="16134" width="15.85546875" style="209" customWidth="1"/>
    <col min="16135" max="16136" width="9.140625" style="209" customWidth="1"/>
    <col min="16137" max="16384" width="9.140625" style="209"/>
  </cols>
  <sheetData>
    <row r="1" spans="1:6" s="190" customFormat="1" ht="15.75">
      <c r="A1" s="186" t="s">
        <v>423</v>
      </c>
      <c r="B1" s="186"/>
      <c r="C1" s="187"/>
      <c r="D1" s="188"/>
      <c r="E1" s="424"/>
      <c r="F1" s="189"/>
    </row>
    <row r="2" spans="1:6" s="190" customFormat="1" ht="15.75">
      <c r="A2" s="671" t="s">
        <v>424</v>
      </c>
      <c r="B2" s="671"/>
      <c r="C2" s="671"/>
      <c r="D2" s="671"/>
      <c r="E2" s="671"/>
      <c r="F2" s="189"/>
    </row>
    <row r="3" spans="1:6" s="190" customFormat="1" ht="15.75">
      <c r="A3" s="424"/>
      <c r="B3" s="191" t="s">
        <v>425</v>
      </c>
      <c r="C3" s="191"/>
      <c r="D3" s="191"/>
      <c r="E3" s="191"/>
      <c r="F3" s="189"/>
    </row>
    <row r="4" spans="1:6" s="190" customFormat="1" ht="22.5" customHeight="1">
      <c r="A4" s="424"/>
      <c r="B4" s="424"/>
      <c r="C4" s="424"/>
      <c r="D4" s="424"/>
      <c r="E4" s="424"/>
      <c r="F4" s="189"/>
    </row>
    <row r="5" spans="1:6" s="192" customFormat="1" ht="24.95" customHeight="1">
      <c r="A5" s="470"/>
      <c r="B5" s="471" t="s">
        <v>426</v>
      </c>
      <c r="C5" s="472" t="s">
        <v>427</v>
      </c>
      <c r="D5" s="456"/>
      <c r="E5" s="494"/>
    </row>
    <row r="6" spans="1:6" s="192" customFormat="1" ht="20.100000000000001" customHeight="1">
      <c r="A6" s="473" t="s">
        <v>428</v>
      </c>
      <c r="B6" s="474" t="s">
        <v>429</v>
      </c>
      <c r="C6" s="475"/>
      <c r="D6" s="457"/>
      <c r="E6" s="458"/>
    </row>
    <row r="7" spans="1:6" s="193" customFormat="1" ht="39.75" customHeight="1">
      <c r="A7" s="476">
        <v>1</v>
      </c>
      <c r="B7" s="477" t="s">
        <v>430</v>
      </c>
      <c r="C7" s="478">
        <f>'predračun cesta'!G117</f>
        <v>0</v>
      </c>
      <c r="D7" s="195"/>
      <c r="E7" s="459"/>
    </row>
    <row r="8" spans="1:6" s="193" customFormat="1" ht="18" customHeight="1">
      <c r="A8" s="476">
        <v>2</v>
      </c>
      <c r="B8" s="477" t="s">
        <v>431</v>
      </c>
      <c r="C8" s="478">
        <f>'predračun KPZ'!G84</f>
        <v>0</v>
      </c>
      <c r="D8" s="195"/>
      <c r="E8" s="459"/>
    </row>
    <row r="9" spans="1:6" s="193" customFormat="1" ht="16.5" customHeight="1">
      <c r="A9" s="476">
        <v>3</v>
      </c>
      <c r="B9" s="477" t="s">
        <v>432</v>
      </c>
      <c r="C9" s="478">
        <f>'predračun AP'!G72</f>
        <v>0</v>
      </c>
      <c r="D9" s="195"/>
      <c r="E9" s="459"/>
      <c r="F9" s="194"/>
    </row>
    <row r="10" spans="1:6" s="193" customFormat="1" ht="16.5" customHeight="1">
      <c r="A10" s="476">
        <v>4</v>
      </c>
      <c r="B10" s="477" t="s">
        <v>433</v>
      </c>
      <c r="C10" s="478">
        <f>'predračun SC'!G66</f>
        <v>0</v>
      </c>
      <c r="D10" s="195"/>
      <c r="E10" s="459"/>
      <c r="F10" s="194"/>
    </row>
    <row r="11" spans="1:6" s="193" customFormat="1" ht="16.5" customHeight="1">
      <c r="A11" s="476">
        <v>5</v>
      </c>
      <c r="B11" s="477" t="s">
        <v>434</v>
      </c>
      <c r="C11" s="478">
        <f>predračun_prom!G53</f>
        <v>0</v>
      </c>
      <c r="D11" s="195"/>
      <c r="E11" s="459"/>
      <c r="F11" s="194"/>
    </row>
    <row r="12" spans="1:6" s="193" customFormat="1" ht="17.25" customHeight="1">
      <c r="A12" s="476">
        <v>6</v>
      </c>
      <c r="B12" s="479" t="s">
        <v>435</v>
      </c>
      <c r="C12" s="478">
        <f>'PREDRAČUN METEORNA'!F144</f>
        <v>0</v>
      </c>
      <c r="D12" s="195"/>
      <c r="E12" s="459"/>
      <c r="F12" s="194"/>
    </row>
    <row r="13" spans="1:6" s="193" customFormat="1" ht="15.75" customHeight="1">
      <c r="A13" s="476">
        <v>7</v>
      </c>
      <c r="B13" s="479" t="s">
        <v>436</v>
      </c>
      <c r="C13" s="478"/>
      <c r="D13" s="195"/>
      <c r="E13" s="459"/>
      <c r="F13" s="194"/>
    </row>
    <row r="14" spans="1:6" s="193" customFormat="1" ht="15.75" customHeight="1">
      <c r="A14" s="480" t="s">
        <v>437</v>
      </c>
      <c r="B14" s="479" t="s">
        <v>438</v>
      </c>
      <c r="C14" s="478">
        <f>'PREDRAČUN ODV1'!E51</f>
        <v>0</v>
      </c>
      <c r="D14" s="195"/>
      <c r="E14" s="459"/>
      <c r="F14" s="194"/>
    </row>
    <row r="15" spans="1:6" s="193" customFormat="1" ht="15.75" customHeight="1">
      <c r="A15" s="480" t="s">
        <v>439</v>
      </c>
      <c r="B15" s="479" t="s">
        <v>440</v>
      </c>
      <c r="C15" s="478">
        <f>'PREDRAČUN ODV2'!E56</f>
        <v>0</v>
      </c>
      <c r="D15" s="195"/>
      <c r="E15" s="459"/>
      <c r="F15" s="194"/>
    </row>
    <row r="16" spans="1:6" s="193" customFormat="1" ht="27" customHeight="1">
      <c r="A16" s="480" t="s">
        <v>441</v>
      </c>
      <c r="B16" s="479" t="s">
        <v>442</v>
      </c>
      <c r="C16" s="478">
        <f>'PREDRAČUN ODV3'!E54</f>
        <v>0</v>
      </c>
      <c r="D16" s="195"/>
      <c r="E16" s="459"/>
      <c r="F16" s="194"/>
    </row>
    <row r="17" spans="1:8" s="193" customFormat="1" ht="26.25" customHeight="1">
      <c r="A17" s="480" t="s">
        <v>443</v>
      </c>
      <c r="B17" s="479" t="s">
        <v>444</v>
      </c>
      <c r="C17" s="478">
        <f>'PREDRAČUN ODV4'!E51</f>
        <v>0</v>
      </c>
      <c r="D17" s="195"/>
      <c r="E17" s="459"/>
      <c r="F17" s="194"/>
    </row>
    <row r="18" spans="1:8" s="193" customFormat="1" ht="15.75" customHeight="1">
      <c r="A18" s="480" t="s">
        <v>445</v>
      </c>
      <c r="B18" s="479" t="s">
        <v>446</v>
      </c>
      <c r="C18" s="478">
        <f>'PREDRAČUN ODV5'!E51</f>
        <v>0</v>
      </c>
      <c r="D18" s="195"/>
      <c r="E18" s="459"/>
      <c r="F18" s="194"/>
    </row>
    <row r="19" spans="1:8" s="193" customFormat="1" ht="15.75" customHeight="1">
      <c r="A19" s="480" t="s">
        <v>447</v>
      </c>
      <c r="B19" s="479" t="s">
        <v>448</v>
      </c>
      <c r="C19" s="478">
        <f>'PREDRAČUN ODV6'!E36</f>
        <v>0</v>
      </c>
      <c r="D19" s="195"/>
      <c r="E19" s="459"/>
      <c r="F19" s="194"/>
    </row>
    <row r="20" spans="1:8" s="193" customFormat="1" ht="15.75" customHeight="1">
      <c r="A20" s="480" t="s">
        <v>449</v>
      </c>
      <c r="B20" s="479" t="s">
        <v>450</v>
      </c>
      <c r="C20" s="478">
        <f>'PREDRAČUN ODV7'!E31</f>
        <v>0</v>
      </c>
      <c r="D20" s="195"/>
      <c r="E20" s="459"/>
      <c r="F20" s="194"/>
    </row>
    <row r="21" spans="1:8" s="193" customFormat="1" ht="15.75" customHeight="1">
      <c r="A21" s="476"/>
      <c r="B21" s="479" t="s">
        <v>451</v>
      </c>
      <c r="C21" s="478"/>
      <c r="D21" s="195"/>
      <c r="E21" s="460"/>
      <c r="F21" s="194"/>
    </row>
    <row r="22" spans="1:8" s="192" customFormat="1" ht="16.5" customHeight="1">
      <c r="A22" s="481"/>
      <c r="B22" s="482"/>
      <c r="C22" s="483"/>
      <c r="D22" s="461"/>
      <c r="E22" s="462"/>
    </row>
    <row r="23" spans="1:8" s="192" customFormat="1" ht="20.100000000000001" customHeight="1">
      <c r="A23" s="473" t="s">
        <v>452</v>
      </c>
      <c r="B23" s="474" t="s">
        <v>453</v>
      </c>
      <c r="C23" s="484"/>
      <c r="D23" s="457"/>
      <c r="E23" s="463"/>
    </row>
    <row r="24" spans="1:8" s="192" customFormat="1" ht="20.100000000000001" customHeight="1">
      <c r="A24" s="476">
        <v>8</v>
      </c>
      <c r="B24" s="479" t="s">
        <v>454</v>
      </c>
      <c r="C24" s="484">
        <f>'PREDRAČUN VODOVOD'!F139</f>
        <v>0</v>
      </c>
      <c r="D24" s="457"/>
      <c r="E24" s="459"/>
      <c r="H24" s="196"/>
    </row>
    <row r="25" spans="1:8" s="192" customFormat="1" ht="20.100000000000001" customHeight="1">
      <c r="A25" s="485"/>
      <c r="B25" s="482"/>
      <c r="C25" s="483"/>
      <c r="D25" s="461"/>
      <c r="E25" s="462"/>
    </row>
    <row r="26" spans="1:8" s="192" customFormat="1" ht="20.100000000000001" customHeight="1">
      <c r="A26" s="473" t="s">
        <v>455</v>
      </c>
      <c r="B26" s="474" t="s">
        <v>456</v>
      </c>
      <c r="C26" s="484"/>
      <c r="D26" s="457"/>
      <c r="E26" s="463"/>
    </row>
    <row r="27" spans="1:8" s="193" customFormat="1" ht="16.5" customHeight="1">
      <c r="A27" s="480" t="s">
        <v>824</v>
      </c>
      <c r="B27" s="477" t="s">
        <v>823</v>
      </c>
      <c r="C27" s="478" t="e">
        <f>'predračun CR (DRSI)'!#REF!</f>
        <v>#REF!</v>
      </c>
      <c r="D27" s="195"/>
      <c r="E27" s="464"/>
    </row>
    <row r="28" spans="1:8" s="193" customFormat="1" ht="16.5" customHeight="1">
      <c r="A28" s="480" t="s">
        <v>825</v>
      </c>
      <c r="B28" s="477" t="s">
        <v>826</v>
      </c>
      <c r="C28" s="478" t="e">
        <f>'predračun CR (obcina)'!#REF!</f>
        <v>#REF!</v>
      </c>
      <c r="D28" s="195"/>
      <c r="E28" s="464"/>
    </row>
    <row r="29" spans="1:8" s="193" customFormat="1" ht="18" customHeight="1">
      <c r="A29" s="476">
        <v>10</v>
      </c>
      <c r="B29" s="477" t="s">
        <v>457</v>
      </c>
      <c r="C29" s="478" t="e">
        <f>'PREDRAČUN NNO 1'!F35+#REF!+'PREDRAČUN NNO 3'!F26</f>
        <v>#REF!</v>
      </c>
      <c r="D29" s="195"/>
      <c r="E29" s="464"/>
    </row>
    <row r="30" spans="1:8" s="193" customFormat="1" ht="16.5" customHeight="1">
      <c r="A30" s="476"/>
      <c r="B30" s="486"/>
      <c r="C30" s="478"/>
      <c r="D30" s="195"/>
      <c r="E30" s="465"/>
    </row>
    <row r="31" spans="1:8" s="193" customFormat="1" ht="16.5" customHeight="1">
      <c r="A31" s="473" t="s">
        <v>458</v>
      </c>
      <c r="B31" s="474" t="s">
        <v>459</v>
      </c>
      <c r="C31" s="478"/>
      <c r="D31" s="195"/>
      <c r="E31" s="465"/>
    </row>
    <row r="32" spans="1:8" s="192" customFormat="1" ht="17.25" customHeight="1">
      <c r="A32" s="485">
        <v>11</v>
      </c>
      <c r="B32" s="487" t="s">
        <v>460</v>
      </c>
      <c r="C32" s="488" t="e">
        <f>#REF!</f>
        <v>#REF!</v>
      </c>
      <c r="D32" s="457"/>
      <c r="E32" s="464"/>
    </row>
    <row r="33" spans="1:8" s="192" customFormat="1" ht="15.75" customHeight="1">
      <c r="A33" s="485">
        <v>12</v>
      </c>
      <c r="B33" s="489" t="s">
        <v>461</v>
      </c>
      <c r="C33" s="488" t="e">
        <f>#REF!</f>
        <v>#REF!</v>
      </c>
      <c r="D33" s="457"/>
      <c r="E33" s="459"/>
      <c r="H33" s="197"/>
    </row>
    <row r="34" spans="1:8" s="192" customFormat="1" ht="17.25" customHeight="1">
      <c r="A34" s="485"/>
      <c r="B34" s="482"/>
      <c r="C34" s="484"/>
      <c r="D34" s="457"/>
      <c r="E34" s="466"/>
    </row>
    <row r="35" spans="1:8" s="192" customFormat="1" ht="17.25" customHeight="1">
      <c r="A35" s="473" t="s">
        <v>462</v>
      </c>
      <c r="B35" s="474" t="s">
        <v>463</v>
      </c>
      <c r="C35" s="484"/>
      <c r="D35" s="457"/>
      <c r="E35" s="463"/>
    </row>
    <row r="36" spans="1:8" s="192" customFormat="1" ht="18.75" customHeight="1">
      <c r="A36" s="476">
        <v>13</v>
      </c>
      <c r="B36" s="490" t="s">
        <v>842</v>
      </c>
      <c r="C36" s="478">
        <f>'PREDRAČUN FEKALNA N0'!E92+'PREDRAČUN FEKALNA N1'!E87</f>
        <v>0</v>
      </c>
      <c r="D36" s="195"/>
      <c r="E36" s="459"/>
    </row>
    <row r="37" spans="1:8" s="192" customFormat="1" ht="18" customHeight="1">
      <c r="A37" s="481"/>
      <c r="B37" s="491"/>
      <c r="C37" s="492"/>
      <c r="D37" s="467"/>
      <c r="E37" s="468"/>
    </row>
    <row r="38" spans="1:8" s="193" customFormat="1" ht="27" customHeight="1">
      <c r="A38" s="476">
        <v>25</v>
      </c>
      <c r="B38" s="493" t="s">
        <v>840</v>
      </c>
      <c r="C38" s="478">
        <v>0</v>
      </c>
      <c r="D38" s="195"/>
      <c r="E38" s="459"/>
    </row>
    <row r="39" spans="1:8" s="193" customFormat="1" ht="18.75" customHeight="1">
      <c r="A39" s="476">
        <v>26</v>
      </c>
      <c r="B39" s="493" t="s">
        <v>841</v>
      </c>
      <c r="C39" s="478" t="e">
        <f>SUM(C7:C38)*10%</f>
        <v>#REF!</v>
      </c>
      <c r="D39" s="195"/>
      <c r="E39" s="459"/>
    </row>
    <row r="40" spans="1:8" s="193" customFormat="1" ht="17.25" customHeight="1" thickBot="1">
      <c r="A40" s="198"/>
      <c r="B40" s="541"/>
      <c r="C40" s="542"/>
      <c r="D40" s="195"/>
      <c r="E40" s="459"/>
    </row>
    <row r="41" spans="1:8" s="193" customFormat="1" ht="16.5" customHeight="1">
      <c r="A41" s="198"/>
      <c r="B41" s="535" t="s">
        <v>465</v>
      </c>
      <c r="C41" s="536" t="e">
        <f>SUM(C7:C39)</f>
        <v>#REF!</v>
      </c>
      <c r="D41" s="195"/>
      <c r="E41" s="459"/>
    </row>
    <row r="42" spans="1:8" s="193" customFormat="1" ht="16.5" customHeight="1">
      <c r="A42" s="198"/>
      <c r="B42" s="537" t="s">
        <v>466</v>
      </c>
      <c r="C42" s="538" t="e">
        <f>C41*0.22</f>
        <v>#REF!</v>
      </c>
      <c r="D42" s="195"/>
      <c r="E42" s="459"/>
    </row>
    <row r="43" spans="1:8" s="193" customFormat="1" ht="16.5" customHeight="1" thickBot="1">
      <c r="A43" s="200"/>
      <c r="B43" s="539" t="s">
        <v>843</v>
      </c>
      <c r="C43" s="540" t="e">
        <f>C41+C42</f>
        <v>#REF!</v>
      </c>
      <c r="D43" s="467"/>
      <c r="E43" s="468"/>
    </row>
    <row r="44" spans="1:8" s="193" customFormat="1" ht="16.5" customHeight="1">
      <c r="A44" s="200"/>
      <c r="B44" s="202"/>
      <c r="C44" s="203"/>
      <c r="D44" s="467"/>
      <c r="E44" s="468"/>
    </row>
    <row r="45" spans="1:8" s="192" customFormat="1" ht="20.100000000000001" customHeight="1">
      <c r="A45" s="200"/>
      <c r="B45" s="204"/>
      <c r="C45" s="203"/>
      <c r="D45" s="467"/>
      <c r="E45" s="469"/>
      <c r="F45" s="199"/>
    </row>
    <row r="46" spans="1:8" s="192" customFormat="1" ht="16.5" customHeight="1">
      <c r="A46" s="205"/>
      <c r="B46" s="206"/>
      <c r="C46" s="207"/>
      <c r="D46" s="532"/>
      <c r="E46" s="201"/>
    </row>
    <row r="47" spans="1:8" ht="20.25">
      <c r="B47" s="425"/>
      <c r="C47" s="426"/>
    </row>
    <row r="48" spans="1:8">
      <c r="B48" s="428" t="s">
        <v>827</v>
      </c>
      <c r="C48" s="429"/>
    </row>
    <row r="49" spans="2:5">
      <c r="B49" s="432" t="s">
        <v>828</v>
      </c>
      <c r="C49" s="429"/>
    </row>
    <row r="50" spans="2:5" ht="17.25" customHeight="1">
      <c r="B50" s="432" t="s">
        <v>829</v>
      </c>
      <c r="C50" s="429"/>
      <c r="D50" s="426"/>
      <c r="E50" s="427"/>
    </row>
    <row r="51" spans="2:5" ht="15">
      <c r="B51" s="432" t="s">
        <v>830</v>
      </c>
      <c r="C51" s="429"/>
      <c r="D51" s="430"/>
      <c r="E51" s="431"/>
    </row>
    <row r="52" spans="2:5" ht="15.75" customHeight="1">
      <c r="B52"/>
      <c r="C52" s="429"/>
      <c r="D52" s="430"/>
      <c r="E52" s="431"/>
    </row>
    <row r="53" spans="2:5" ht="14.25" customHeight="1">
      <c r="B53" s="433" t="s">
        <v>831</v>
      </c>
      <c r="C53" s="429"/>
      <c r="D53" s="430"/>
      <c r="E53" s="431"/>
    </row>
    <row r="54" spans="2:5" ht="16.5" customHeight="1">
      <c r="B54" s="433" t="s">
        <v>832</v>
      </c>
      <c r="C54" s="430"/>
      <c r="D54" s="430"/>
      <c r="E54" s="431"/>
    </row>
    <row r="55" spans="2:5">
      <c r="B55" s="433" t="s">
        <v>833</v>
      </c>
      <c r="C55" s="430"/>
      <c r="D55" s="430"/>
      <c r="E55" s="431"/>
    </row>
    <row r="56" spans="2:5">
      <c r="B56" s="434" t="s">
        <v>834</v>
      </c>
      <c r="C56" s="430"/>
      <c r="D56" s="430"/>
      <c r="E56" s="431"/>
    </row>
    <row r="57" spans="2:5">
      <c r="B57" s="434" t="s">
        <v>835</v>
      </c>
      <c r="C57" s="430"/>
      <c r="D57" s="430"/>
      <c r="E57" s="431"/>
    </row>
    <row r="58" spans="2:5">
      <c r="B58" s="435" t="s">
        <v>836</v>
      </c>
      <c r="C58" s="430"/>
      <c r="D58" s="430"/>
      <c r="E58" s="431"/>
    </row>
    <row r="59" spans="2:5" ht="15">
      <c r="B59" s="436" t="s">
        <v>837</v>
      </c>
      <c r="C59" s="430"/>
      <c r="D59" s="430"/>
      <c r="E59" s="431"/>
    </row>
    <row r="60" spans="2:5">
      <c r="B60" s="434"/>
      <c r="C60" s="432"/>
      <c r="D60" s="430"/>
      <c r="E60" s="431"/>
    </row>
    <row r="61" spans="2:5">
      <c r="B61" s="437" t="s">
        <v>838</v>
      </c>
      <c r="C61" s="429"/>
      <c r="D61" s="430"/>
      <c r="E61" s="431"/>
    </row>
    <row r="62" spans="2:5" ht="270">
      <c r="B62" s="533" t="s">
        <v>844</v>
      </c>
      <c r="C62" s="534"/>
      <c r="D62" s="430"/>
      <c r="E62" s="431"/>
    </row>
    <row r="63" spans="2:5">
      <c r="D63" s="430"/>
      <c r="E63" s="431"/>
    </row>
    <row r="64" spans="2:5">
      <c r="D64" s="438"/>
      <c r="E64" s="438"/>
    </row>
    <row r="65" spans="4:5" ht="142.5" customHeight="1">
      <c r="D65" s="534"/>
      <c r="E65" s="534"/>
    </row>
  </sheetData>
  <mergeCells count="1">
    <mergeCell ref="A2:E2"/>
  </mergeCells>
  <conditionalFormatting sqref="E51:E64">
    <cfRule type="cellIs" dxfId="0" priority="1" stopIfTrue="1" operator="equal">
      <formula>0</formula>
    </cfRule>
  </conditionalFormatting>
  <printOptions horizontalCentered="1"/>
  <pageMargins left="0.98425196850393704" right="0.39370078740157483" top="1.1811023622047245" bottom="0.59055118110236227" header="0.31496062992125984" footer="0.31496062992125984"/>
  <pageSetup paperSize="9" scale="61" orientation="portrait" horizontalDpi="4294967292" r:id="rId1"/>
  <headerFooter>
    <oddFooter>&amp;Rstran -&amp;P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I147"/>
  <sheetViews>
    <sheetView topLeftCell="A10" zoomScaleNormal="100" workbookViewId="0">
      <selection activeCell="C39" sqref="C39"/>
    </sheetView>
  </sheetViews>
  <sheetFormatPr defaultColWidth="9.140625" defaultRowHeight="12.75"/>
  <cols>
    <col min="1" max="1" width="10.5703125" style="15" bestFit="1" customWidth="1"/>
    <col min="2" max="2" width="10.140625" style="15" bestFit="1" customWidth="1"/>
    <col min="3" max="3" width="34.28515625" style="2" customWidth="1"/>
    <col min="4" max="4" width="7.140625" style="15" bestFit="1" customWidth="1"/>
    <col min="5" max="5" width="9.28515625" style="43" bestFit="1" customWidth="1"/>
    <col min="6" max="6" width="10.7109375" style="40" bestFit="1" customWidth="1"/>
    <col min="7" max="7" width="14.85546875" style="40" bestFit="1" customWidth="1"/>
    <col min="8" max="8" width="5" style="16" customWidth="1"/>
    <col min="9" max="9" width="15.5703125" style="16" customWidth="1"/>
    <col min="10" max="16384" width="9.140625" style="16"/>
  </cols>
  <sheetData>
    <row r="1" spans="1:9" s="11" customFormat="1" ht="18" customHeight="1">
      <c r="A1" s="88" t="s">
        <v>839</v>
      </c>
      <c r="B1" s="89"/>
      <c r="C1" s="88"/>
      <c r="D1" s="89"/>
      <c r="E1" s="676"/>
      <c r="F1" s="676"/>
      <c r="G1" s="90"/>
    </row>
    <row r="2" spans="1:9" s="12" customFormat="1" ht="30">
      <c r="A2" s="91" t="s">
        <v>199</v>
      </c>
      <c r="B2" s="91" t="s">
        <v>200</v>
      </c>
      <c r="C2" s="92" t="s">
        <v>201</v>
      </c>
      <c r="D2" s="91" t="s">
        <v>202</v>
      </c>
      <c r="E2" s="98" t="s">
        <v>203</v>
      </c>
      <c r="F2" s="99" t="s">
        <v>204</v>
      </c>
      <c r="G2" s="99" t="s">
        <v>203</v>
      </c>
    </row>
    <row r="3" spans="1:9" s="14" customFormat="1" ht="15">
      <c r="A3" s="13"/>
      <c r="B3" s="13"/>
      <c r="C3" s="1"/>
      <c r="D3" s="13"/>
      <c r="E3" s="44"/>
      <c r="F3" s="38"/>
      <c r="G3" s="38"/>
    </row>
    <row r="4" spans="1:9">
      <c r="A4" s="81"/>
      <c r="B4" s="81"/>
      <c r="C4" s="19" t="s">
        <v>206</v>
      </c>
      <c r="D4" s="81"/>
      <c r="E4" s="45"/>
      <c r="F4" s="39"/>
      <c r="G4" s="39"/>
    </row>
    <row r="5" spans="1:9">
      <c r="A5" s="81"/>
      <c r="B5" s="81"/>
      <c r="C5" s="19"/>
      <c r="D5" s="81"/>
      <c r="E5" s="45"/>
      <c r="F5" s="39"/>
      <c r="G5" s="39"/>
    </row>
    <row r="6" spans="1:9">
      <c r="A6" s="81"/>
      <c r="B6" s="81"/>
      <c r="C6" s="19" t="s">
        <v>207</v>
      </c>
      <c r="D6" s="81"/>
      <c r="E6" s="45"/>
      <c r="F6" s="79"/>
      <c r="G6" s="49">
        <f>SUM(G9:G32)</f>
        <v>0</v>
      </c>
      <c r="I6" s="40"/>
    </row>
    <row r="7" spans="1:9">
      <c r="A7" s="81"/>
      <c r="B7" s="81"/>
      <c r="C7" s="19"/>
      <c r="D7" s="81"/>
      <c r="E7" s="45"/>
      <c r="F7" s="79"/>
      <c r="G7" s="79"/>
    </row>
    <row r="8" spans="1:9">
      <c r="A8" s="81"/>
      <c r="B8" s="81"/>
      <c r="C8" s="19" t="s">
        <v>208</v>
      </c>
      <c r="D8" s="81"/>
      <c r="E8" s="45"/>
      <c r="F8" s="79"/>
      <c r="G8" s="79"/>
    </row>
    <row r="9" spans="1:9" ht="38.25">
      <c r="A9" s="439" t="s">
        <v>209</v>
      </c>
      <c r="B9" s="439" t="s">
        <v>5</v>
      </c>
      <c r="C9" s="440" t="s">
        <v>6</v>
      </c>
      <c r="D9" s="439" t="s">
        <v>210</v>
      </c>
      <c r="E9" s="441">
        <v>1.2400400000000003</v>
      </c>
      <c r="F9" s="442"/>
      <c r="G9" s="443">
        <f>E9*F9</f>
        <v>0</v>
      </c>
      <c r="I9" s="47"/>
    </row>
    <row r="10" spans="1:9" ht="38.25">
      <c r="A10" s="444" t="s">
        <v>211</v>
      </c>
      <c r="B10" s="444" t="s">
        <v>7</v>
      </c>
      <c r="C10" s="445" t="s">
        <v>8</v>
      </c>
      <c r="D10" s="444" t="s">
        <v>212</v>
      </c>
      <c r="E10" s="441">
        <v>62</v>
      </c>
      <c r="F10" s="442"/>
      <c r="G10" s="443">
        <f t="shared" ref="G10:G32" si="0">E10*F10</f>
        <v>0</v>
      </c>
      <c r="I10" s="47"/>
    </row>
    <row r="11" spans="1:9">
      <c r="A11" s="444" t="s">
        <v>213</v>
      </c>
      <c r="B11" s="444" t="s">
        <v>215</v>
      </c>
      <c r="C11" s="445" t="s">
        <v>216</v>
      </c>
      <c r="D11" s="444" t="s">
        <v>217</v>
      </c>
      <c r="E11" s="441">
        <v>35</v>
      </c>
      <c r="F11" s="442"/>
      <c r="G11" s="443">
        <f t="shared" si="0"/>
        <v>0</v>
      </c>
      <c r="I11" s="47"/>
    </row>
    <row r="12" spans="1:9" ht="25.5">
      <c r="A12" s="439" t="s">
        <v>214</v>
      </c>
      <c r="B12" s="439" t="s">
        <v>9</v>
      </c>
      <c r="C12" s="440" t="s">
        <v>10</v>
      </c>
      <c r="D12" s="439" t="s">
        <v>212</v>
      </c>
      <c r="E12" s="441">
        <v>1</v>
      </c>
      <c r="F12" s="442"/>
      <c r="G12" s="443">
        <f t="shared" si="0"/>
        <v>0</v>
      </c>
      <c r="I12" s="47"/>
    </row>
    <row r="13" spans="1:9">
      <c r="A13" s="439"/>
      <c r="B13" s="439"/>
      <c r="C13" s="440"/>
      <c r="D13" s="439"/>
      <c r="E13" s="441"/>
      <c r="F13" s="442"/>
      <c r="G13" s="443"/>
      <c r="I13" s="47"/>
    </row>
    <row r="14" spans="1:9">
      <c r="A14" s="439"/>
      <c r="B14" s="439"/>
      <c r="C14" s="446" t="s">
        <v>218</v>
      </c>
      <c r="D14" s="439"/>
      <c r="E14" s="441"/>
      <c r="F14" s="442"/>
      <c r="G14" s="443"/>
      <c r="I14" s="47"/>
    </row>
    <row r="15" spans="1:9" ht="25.5">
      <c r="A15" s="439" t="s">
        <v>209</v>
      </c>
      <c r="B15" s="439" t="s">
        <v>11</v>
      </c>
      <c r="C15" s="440" t="s">
        <v>12</v>
      </c>
      <c r="D15" s="439" t="s">
        <v>224</v>
      </c>
      <c r="E15" s="441">
        <v>60</v>
      </c>
      <c r="F15" s="442"/>
      <c r="G15" s="443">
        <f t="shared" si="0"/>
        <v>0</v>
      </c>
      <c r="I15" s="47"/>
    </row>
    <row r="16" spans="1:9" ht="25.5">
      <c r="A16" s="439" t="s">
        <v>211</v>
      </c>
      <c r="B16" s="439" t="s">
        <v>13</v>
      </c>
      <c r="C16" s="440" t="s">
        <v>14</v>
      </c>
      <c r="D16" s="439" t="s">
        <v>221</v>
      </c>
      <c r="E16" s="441">
        <v>60</v>
      </c>
      <c r="F16" s="442"/>
      <c r="G16" s="443">
        <f t="shared" si="0"/>
        <v>0</v>
      </c>
      <c r="I16" s="47"/>
    </row>
    <row r="17" spans="1:9" ht="25.5">
      <c r="A17" s="439" t="s">
        <v>213</v>
      </c>
      <c r="B17" s="439" t="s">
        <v>15</v>
      </c>
      <c r="C17" s="440" t="s">
        <v>16</v>
      </c>
      <c r="D17" s="439" t="s">
        <v>224</v>
      </c>
      <c r="E17" s="441">
        <v>48</v>
      </c>
      <c r="F17" s="442"/>
      <c r="G17" s="443">
        <f t="shared" si="0"/>
        <v>0</v>
      </c>
      <c r="I17" s="47"/>
    </row>
    <row r="18" spans="1:9" ht="25.5">
      <c r="A18" s="439" t="s">
        <v>214</v>
      </c>
      <c r="B18" s="439" t="s">
        <v>17</v>
      </c>
      <c r="C18" s="440" t="s">
        <v>18</v>
      </c>
      <c r="D18" s="439" t="s">
        <v>224</v>
      </c>
      <c r="E18" s="441">
        <v>125.93</v>
      </c>
      <c r="F18" s="442"/>
      <c r="G18" s="443">
        <f t="shared" si="0"/>
        <v>0</v>
      </c>
      <c r="I18" s="47"/>
    </row>
    <row r="19" spans="1:9" ht="38.25">
      <c r="A19" s="439" t="s">
        <v>278</v>
      </c>
      <c r="B19" s="439" t="s">
        <v>19</v>
      </c>
      <c r="C19" s="440" t="s">
        <v>20</v>
      </c>
      <c r="D19" s="439" t="s">
        <v>221</v>
      </c>
      <c r="E19" s="441">
        <v>322.70000000000005</v>
      </c>
      <c r="F19" s="442"/>
      <c r="G19" s="443">
        <f t="shared" si="0"/>
        <v>0</v>
      </c>
      <c r="I19" s="47"/>
    </row>
    <row r="20" spans="1:9" ht="38.25">
      <c r="A20" s="439" t="s">
        <v>301</v>
      </c>
      <c r="B20" s="439" t="s">
        <v>21</v>
      </c>
      <c r="C20" s="440" t="s">
        <v>22</v>
      </c>
      <c r="D20" s="439" t="s">
        <v>212</v>
      </c>
      <c r="E20" s="441">
        <v>645.20000000000005</v>
      </c>
      <c r="F20" s="442"/>
      <c r="G20" s="443">
        <f t="shared" si="0"/>
        <v>0</v>
      </c>
      <c r="I20" s="47"/>
    </row>
    <row r="21" spans="1:9" ht="25.5">
      <c r="A21" s="439" t="s">
        <v>302</v>
      </c>
      <c r="B21" s="439" t="s">
        <v>222</v>
      </c>
      <c r="C21" s="440" t="s">
        <v>223</v>
      </c>
      <c r="D21" s="439" t="s">
        <v>221</v>
      </c>
      <c r="E21" s="441">
        <v>4</v>
      </c>
      <c r="F21" s="442"/>
      <c r="G21" s="443">
        <f t="shared" si="0"/>
        <v>0</v>
      </c>
      <c r="I21" s="47"/>
    </row>
    <row r="22" spans="1:9" ht="25.5">
      <c r="A22" s="439" t="s">
        <v>303</v>
      </c>
      <c r="B22" s="439" t="s">
        <v>23</v>
      </c>
      <c r="C22" s="440" t="s">
        <v>24</v>
      </c>
      <c r="D22" s="439" t="s">
        <v>221</v>
      </c>
      <c r="E22" s="441">
        <v>321.8</v>
      </c>
      <c r="F22" s="442"/>
      <c r="G22" s="443">
        <f t="shared" si="0"/>
        <v>0</v>
      </c>
      <c r="I22" s="47"/>
    </row>
    <row r="23" spans="1:9" ht="26.25" customHeight="1">
      <c r="A23" s="439" t="s">
        <v>0</v>
      </c>
      <c r="B23" s="439" t="s">
        <v>25</v>
      </c>
      <c r="C23" s="440" t="s">
        <v>26</v>
      </c>
      <c r="D23" s="439" t="s">
        <v>238</v>
      </c>
      <c r="E23" s="441">
        <v>20.630000000000003</v>
      </c>
      <c r="F23" s="442"/>
      <c r="G23" s="443">
        <f t="shared" si="0"/>
        <v>0</v>
      </c>
      <c r="I23" s="47"/>
    </row>
    <row r="24" spans="1:9" ht="25.5">
      <c r="A24" s="439" t="s">
        <v>1</v>
      </c>
      <c r="B24" s="439" t="s">
        <v>27</v>
      </c>
      <c r="C24" s="440" t="s">
        <v>28</v>
      </c>
      <c r="D24" s="439" t="s">
        <v>221</v>
      </c>
      <c r="E24" s="441">
        <v>67.900000000000006</v>
      </c>
      <c r="F24" s="442"/>
      <c r="G24" s="443">
        <f t="shared" si="0"/>
        <v>0</v>
      </c>
      <c r="I24" s="47"/>
    </row>
    <row r="25" spans="1:9" ht="25.5">
      <c r="A25" s="439" t="s">
        <v>2</v>
      </c>
      <c r="B25" s="439" t="s">
        <v>29</v>
      </c>
      <c r="C25" s="440" t="s">
        <v>30</v>
      </c>
      <c r="D25" s="439" t="s">
        <v>224</v>
      </c>
      <c r="E25" s="441">
        <v>59.400000000000006</v>
      </c>
      <c r="F25" s="442"/>
      <c r="G25" s="443">
        <f t="shared" si="0"/>
        <v>0</v>
      </c>
      <c r="I25" s="47"/>
    </row>
    <row r="26" spans="1:9" ht="25.5">
      <c r="A26" s="444" t="s">
        <v>3</v>
      </c>
      <c r="B26" s="444" t="s">
        <v>31</v>
      </c>
      <c r="C26" s="445" t="s">
        <v>32</v>
      </c>
      <c r="D26" s="444" t="s">
        <v>221</v>
      </c>
      <c r="E26" s="441">
        <v>2783</v>
      </c>
      <c r="F26" s="442"/>
      <c r="G26" s="443">
        <f t="shared" si="0"/>
        <v>0</v>
      </c>
      <c r="I26" s="47"/>
    </row>
    <row r="27" spans="1:9" ht="25.5">
      <c r="A27" s="439" t="s">
        <v>4</v>
      </c>
      <c r="B27" s="439" t="s">
        <v>225</v>
      </c>
      <c r="C27" s="440" t="s">
        <v>226</v>
      </c>
      <c r="D27" s="439" t="s">
        <v>224</v>
      </c>
      <c r="E27" s="441">
        <v>101.2</v>
      </c>
      <c r="F27" s="442"/>
      <c r="G27" s="443">
        <f t="shared" si="0"/>
        <v>0</v>
      </c>
      <c r="I27" s="47"/>
    </row>
    <row r="28" spans="1:9">
      <c r="A28" s="78"/>
      <c r="B28" s="78"/>
      <c r="C28" s="94"/>
      <c r="D28" s="78"/>
      <c r="E28" s="82"/>
      <c r="F28" s="79"/>
      <c r="G28" s="125"/>
      <c r="I28" s="47"/>
    </row>
    <row r="29" spans="1:9">
      <c r="A29" s="81"/>
      <c r="B29" s="81"/>
      <c r="C29" s="19" t="s">
        <v>227</v>
      </c>
      <c r="D29" s="81"/>
      <c r="E29" s="82"/>
      <c r="F29" s="79"/>
      <c r="G29" s="125"/>
      <c r="I29" s="47"/>
    </row>
    <row r="30" spans="1:9">
      <c r="A30" s="81"/>
      <c r="B30" s="81"/>
      <c r="C30" s="80"/>
      <c r="D30" s="81"/>
      <c r="E30" s="82"/>
      <c r="F30" s="79"/>
      <c r="G30" s="125"/>
      <c r="I30" s="47"/>
    </row>
    <row r="31" spans="1:9" ht="25.5">
      <c r="A31" s="444"/>
      <c r="B31" s="444" t="s">
        <v>230</v>
      </c>
      <c r="C31" s="445" t="s">
        <v>231</v>
      </c>
      <c r="D31" s="444" t="s">
        <v>212</v>
      </c>
      <c r="E31" s="441">
        <v>0.5</v>
      </c>
      <c r="F31" s="442"/>
      <c r="G31" s="443">
        <f t="shared" si="0"/>
        <v>0</v>
      </c>
      <c r="I31" s="47"/>
    </row>
    <row r="32" spans="1:9" ht="25.5">
      <c r="A32" s="444" t="s">
        <v>213</v>
      </c>
      <c r="B32" s="444" t="s">
        <v>232</v>
      </c>
      <c r="C32" s="445" t="s">
        <v>233</v>
      </c>
      <c r="D32" s="444" t="s">
        <v>212</v>
      </c>
      <c r="E32" s="441">
        <v>0.5</v>
      </c>
      <c r="F32" s="442"/>
      <c r="G32" s="443">
        <f t="shared" si="0"/>
        <v>0</v>
      </c>
      <c r="I32" s="47"/>
    </row>
    <row r="33" spans="1:9">
      <c r="A33" s="81"/>
      <c r="B33" s="81"/>
      <c r="C33" s="80"/>
      <c r="D33" s="81"/>
      <c r="E33" s="82"/>
      <c r="F33" s="79"/>
      <c r="G33" s="79"/>
      <c r="I33" s="47"/>
    </row>
    <row r="34" spans="1:9">
      <c r="A34" s="81"/>
      <c r="B34" s="81"/>
      <c r="C34" s="19" t="s">
        <v>234</v>
      </c>
      <c r="D34" s="81"/>
      <c r="E34" s="82"/>
      <c r="F34" s="79"/>
      <c r="G34" s="49">
        <f>SUM(G37:G63)</f>
        <v>0</v>
      </c>
      <c r="I34" s="47"/>
    </row>
    <row r="35" spans="1:9">
      <c r="A35" s="81"/>
      <c r="B35" s="81"/>
      <c r="C35" s="19"/>
      <c r="D35" s="81"/>
      <c r="E35" s="82"/>
      <c r="F35" s="79"/>
      <c r="G35" s="79"/>
      <c r="I35" s="47"/>
    </row>
    <row r="36" spans="1:9">
      <c r="A36" s="81"/>
      <c r="B36" s="81"/>
      <c r="C36" s="19" t="s">
        <v>235</v>
      </c>
      <c r="D36" s="81"/>
      <c r="E36" s="82"/>
      <c r="F36" s="79"/>
      <c r="G36" s="79"/>
      <c r="I36" s="47"/>
    </row>
    <row r="37" spans="1:9" ht="25.5">
      <c r="A37" s="444"/>
      <c r="B37" s="444" t="s">
        <v>236</v>
      </c>
      <c r="C37" s="445" t="s">
        <v>237</v>
      </c>
      <c r="D37" s="444" t="s">
        <v>238</v>
      </c>
      <c r="E37" s="441">
        <v>486.13000000000005</v>
      </c>
      <c r="F37" s="442"/>
      <c r="G37" s="442">
        <f>E37*F37</f>
        <v>0</v>
      </c>
      <c r="I37" s="47"/>
    </row>
    <row r="38" spans="1:9" ht="25.5">
      <c r="A38" s="444" t="s">
        <v>211</v>
      </c>
      <c r="B38" s="444" t="s">
        <v>239</v>
      </c>
      <c r="C38" s="445" t="s">
        <v>240</v>
      </c>
      <c r="D38" s="444" t="s">
        <v>238</v>
      </c>
      <c r="E38" s="441">
        <v>5274.27</v>
      </c>
      <c r="F38" s="442"/>
      <c r="G38" s="442">
        <f t="shared" ref="G38:G51" si="1">E38*F38</f>
        <v>0</v>
      </c>
      <c r="I38" s="47"/>
    </row>
    <row r="39" spans="1:9" ht="25.5">
      <c r="A39" s="444" t="s">
        <v>213</v>
      </c>
      <c r="B39" s="444" t="s">
        <v>33</v>
      </c>
      <c r="C39" s="445" t="s">
        <v>34</v>
      </c>
      <c r="D39" s="444" t="s">
        <v>238</v>
      </c>
      <c r="E39" s="441">
        <v>597</v>
      </c>
      <c r="F39" s="442"/>
      <c r="G39" s="442">
        <f t="shared" si="1"/>
        <v>0</v>
      </c>
      <c r="I39" s="47"/>
    </row>
    <row r="40" spans="1:9" ht="63.75">
      <c r="A40" s="444" t="s">
        <v>214</v>
      </c>
      <c r="B40" s="444" t="s">
        <v>35</v>
      </c>
      <c r="C40" s="445" t="s">
        <v>36</v>
      </c>
      <c r="D40" s="444" t="s">
        <v>238</v>
      </c>
      <c r="E40" s="441">
        <v>43.599999999999994</v>
      </c>
      <c r="F40" s="442"/>
      <c r="G40" s="442">
        <f t="shared" si="1"/>
        <v>0</v>
      </c>
      <c r="I40" s="47"/>
    </row>
    <row r="41" spans="1:9">
      <c r="A41" s="81"/>
      <c r="B41" s="81"/>
      <c r="C41" s="80"/>
      <c r="D41" s="81"/>
      <c r="E41" s="82"/>
      <c r="F41" s="79"/>
      <c r="G41" s="79"/>
      <c r="I41" s="47"/>
    </row>
    <row r="42" spans="1:9">
      <c r="A42" s="81"/>
      <c r="B42" s="81"/>
      <c r="C42" s="19" t="s">
        <v>241</v>
      </c>
      <c r="D42" s="81"/>
      <c r="E42" s="82"/>
      <c r="F42" s="79"/>
      <c r="G42" s="79"/>
      <c r="I42" s="47"/>
    </row>
    <row r="43" spans="1:9" ht="25.5">
      <c r="A43" s="444" t="s">
        <v>209</v>
      </c>
      <c r="B43" s="444" t="s">
        <v>242</v>
      </c>
      <c r="C43" s="445" t="s">
        <v>243</v>
      </c>
      <c r="D43" s="444" t="s">
        <v>221</v>
      </c>
      <c r="E43" s="441">
        <v>15133.700000000003</v>
      </c>
      <c r="F43" s="442"/>
      <c r="G43" s="442">
        <f t="shared" si="1"/>
        <v>0</v>
      </c>
      <c r="I43" s="47"/>
    </row>
    <row r="44" spans="1:9">
      <c r="A44" s="81"/>
      <c r="B44" s="81"/>
      <c r="C44" s="80"/>
      <c r="D44" s="81"/>
      <c r="E44" s="82"/>
      <c r="F44" s="79"/>
      <c r="G44" s="79"/>
      <c r="I44" s="47"/>
    </row>
    <row r="45" spans="1:9" ht="25.5">
      <c r="A45" s="81"/>
      <c r="B45" s="81"/>
      <c r="C45" s="19" t="s">
        <v>293</v>
      </c>
      <c r="D45" s="81"/>
      <c r="E45" s="82"/>
      <c r="F45" s="79"/>
      <c r="G45" s="79"/>
      <c r="I45" s="47"/>
    </row>
    <row r="46" spans="1:9" ht="38.25">
      <c r="A46" s="444" t="s">
        <v>209</v>
      </c>
      <c r="B46" s="444" t="s">
        <v>37</v>
      </c>
      <c r="C46" s="445" t="s">
        <v>38</v>
      </c>
      <c r="D46" s="444" t="s">
        <v>221</v>
      </c>
      <c r="E46" s="441">
        <v>11094</v>
      </c>
      <c r="F46" s="442"/>
      <c r="G46" s="442">
        <f t="shared" si="1"/>
        <v>0</v>
      </c>
      <c r="I46" s="47"/>
    </row>
    <row r="47" spans="1:9">
      <c r="A47" s="81"/>
      <c r="B47" s="81"/>
      <c r="C47" s="80"/>
      <c r="D47" s="81"/>
      <c r="E47" s="82"/>
      <c r="F47" s="79"/>
      <c r="G47" s="79"/>
      <c r="I47" s="47"/>
    </row>
    <row r="48" spans="1:9" ht="25.5">
      <c r="A48" s="81"/>
      <c r="B48" s="81"/>
      <c r="C48" s="19" t="s">
        <v>244</v>
      </c>
      <c r="D48" s="81"/>
      <c r="E48" s="82"/>
      <c r="F48" s="79"/>
      <c r="G48" s="79"/>
      <c r="I48" s="47"/>
    </row>
    <row r="49" spans="1:9" ht="25.5">
      <c r="A49" s="444" t="s">
        <v>209</v>
      </c>
      <c r="B49" s="444" t="s">
        <v>39</v>
      </c>
      <c r="C49" s="445" t="s">
        <v>40</v>
      </c>
      <c r="D49" s="444" t="s">
        <v>238</v>
      </c>
      <c r="E49" s="441">
        <v>2519.5</v>
      </c>
      <c r="F49" s="442"/>
      <c r="G49" s="442">
        <f t="shared" si="1"/>
        <v>0</v>
      </c>
      <c r="I49" s="47"/>
    </row>
    <row r="50" spans="1:9" ht="25.5">
      <c r="A50" s="444" t="s">
        <v>211</v>
      </c>
      <c r="B50" s="444" t="s">
        <v>41</v>
      </c>
      <c r="C50" s="445" t="s">
        <v>42</v>
      </c>
      <c r="D50" s="444" t="s">
        <v>238</v>
      </c>
      <c r="E50" s="441">
        <v>5126.0999999999995</v>
      </c>
      <c r="F50" s="442"/>
      <c r="G50" s="442">
        <f t="shared" si="1"/>
        <v>0</v>
      </c>
      <c r="I50" s="47"/>
    </row>
    <row r="51" spans="1:9" ht="25.5">
      <c r="A51" s="444" t="s">
        <v>213</v>
      </c>
      <c r="B51" s="444" t="s">
        <v>245</v>
      </c>
      <c r="C51" s="445" t="s">
        <v>246</v>
      </c>
      <c r="D51" s="444" t="s">
        <v>238</v>
      </c>
      <c r="E51" s="441">
        <v>699.36</v>
      </c>
      <c r="F51" s="442"/>
      <c r="G51" s="442">
        <f t="shared" si="1"/>
        <v>0</v>
      </c>
      <c r="I51" s="47"/>
    </row>
    <row r="52" spans="1:9">
      <c r="A52" s="444"/>
      <c r="B52" s="444"/>
      <c r="C52" s="445"/>
      <c r="D52" s="444"/>
      <c r="E52" s="441"/>
      <c r="F52" s="442"/>
      <c r="G52" s="442"/>
      <c r="I52" s="47"/>
    </row>
    <row r="53" spans="1:9">
      <c r="A53" s="444"/>
      <c r="B53" s="444"/>
      <c r="C53" s="447" t="s">
        <v>247</v>
      </c>
      <c r="D53" s="444"/>
      <c r="E53" s="441"/>
      <c r="F53" s="442"/>
      <c r="G53" s="442"/>
      <c r="I53" s="47"/>
    </row>
    <row r="54" spans="1:9" ht="25.5">
      <c r="A54" s="444" t="s">
        <v>209</v>
      </c>
      <c r="B54" s="444" t="s">
        <v>250</v>
      </c>
      <c r="C54" s="445" t="s">
        <v>251</v>
      </c>
      <c r="D54" s="444" t="s">
        <v>221</v>
      </c>
      <c r="E54" s="441">
        <v>3000.1099999999997</v>
      </c>
      <c r="F54" s="442"/>
      <c r="G54" s="442">
        <f>E54*F54</f>
        <v>0</v>
      </c>
      <c r="I54" s="47"/>
    </row>
    <row r="55" spans="1:9" ht="25.5">
      <c r="A55" s="444" t="s">
        <v>211</v>
      </c>
      <c r="B55" s="444" t="s">
        <v>43</v>
      </c>
      <c r="C55" s="445" t="s">
        <v>44</v>
      </c>
      <c r="D55" s="444" t="s">
        <v>221</v>
      </c>
      <c r="E55" s="441">
        <v>1025.1300000000001</v>
      </c>
      <c r="F55" s="442"/>
      <c r="G55" s="442">
        <f t="shared" ref="G55:G63" si="2">E55*F55</f>
        <v>0</v>
      </c>
      <c r="I55" s="47"/>
    </row>
    <row r="56" spans="1:9" ht="25.5">
      <c r="A56" s="444" t="s">
        <v>213</v>
      </c>
      <c r="B56" s="444" t="s">
        <v>248</v>
      </c>
      <c r="C56" s="445" t="s">
        <v>249</v>
      </c>
      <c r="D56" s="444" t="s">
        <v>221</v>
      </c>
      <c r="E56" s="441">
        <v>766</v>
      </c>
      <c r="F56" s="442"/>
      <c r="G56" s="442">
        <f t="shared" si="2"/>
        <v>0</v>
      </c>
      <c r="I56" s="47"/>
    </row>
    <row r="57" spans="1:9">
      <c r="A57" s="444" t="s">
        <v>214</v>
      </c>
      <c r="B57" s="444" t="s">
        <v>252</v>
      </c>
      <c r="C57" s="445" t="s">
        <v>253</v>
      </c>
      <c r="D57" s="444" t="s">
        <v>221</v>
      </c>
      <c r="E57" s="441">
        <v>4791.24</v>
      </c>
      <c r="F57" s="442"/>
      <c r="G57" s="442">
        <f t="shared" si="2"/>
        <v>0</v>
      </c>
      <c r="I57" s="47"/>
    </row>
    <row r="58" spans="1:9">
      <c r="A58" s="81"/>
      <c r="B58" s="81"/>
      <c r="C58" s="80"/>
      <c r="D58" s="81"/>
      <c r="E58" s="82"/>
      <c r="F58" s="79"/>
      <c r="G58" s="79">
        <f t="shared" si="2"/>
        <v>0</v>
      </c>
      <c r="I58" s="47"/>
    </row>
    <row r="59" spans="1:9" ht="25.5">
      <c r="A59" s="81"/>
      <c r="B59" s="81"/>
      <c r="C59" s="19" t="s">
        <v>254</v>
      </c>
      <c r="D59" s="81"/>
      <c r="E59" s="82"/>
      <c r="F59" s="79"/>
      <c r="G59" s="79"/>
      <c r="I59" s="47"/>
    </row>
    <row r="60" spans="1:9" ht="25.5">
      <c r="A60" s="444" t="s">
        <v>209</v>
      </c>
      <c r="B60" s="444" t="s">
        <v>258</v>
      </c>
      <c r="C60" s="445" t="s">
        <v>259</v>
      </c>
      <c r="D60" s="444" t="s">
        <v>257</v>
      </c>
      <c r="E60" s="441">
        <v>602</v>
      </c>
      <c r="F60" s="442"/>
      <c r="G60" s="442">
        <f t="shared" si="2"/>
        <v>0</v>
      </c>
      <c r="I60" s="47"/>
    </row>
    <row r="61" spans="1:9" ht="25.5">
      <c r="A61" s="444" t="s">
        <v>211</v>
      </c>
      <c r="B61" s="444" t="s">
        <v>45</v>
      </c>
      <c r="C61" s="445" t="s">
        <v>46</v>
      </c>
      <c r="D61" s="444" t="s">
        <v>257</v>
      </c>
      <c r="E61" s="441">
        <v>9011</v>
      </c>
      <c r="F61" s="442"/>
      <c r="G61" s="442">
        <f t="shared" si="2"/>
        <v>0</v>
      </c>
      <c r="I61" s="47"/>
    </row>
    <row r="62" spans="1:9" ht="25.5">
      <c r="A62" s="444" t="s">
        <v>213</v>
      </c>
      <c r="B62" s="444" t="s">
        <v>260</v>
      </c>
      <c r="C62" s="445" t="s">
        <v>261</v>
      </c>
      <c r="D62" s="444" t="s">
        <v>257</v>
      </c>
      <c r="E62" s="441">
        <v>129.5</v>
      </c>
      <c r="F62" s="442"/>
      <c r="G62" s="442">
        <f t="shared" si="2"/>
        <v>0</v>
      </c>
      <c r="I62" s="47"/>
    </row>
    <row r="63" spans="1:9" ht="25.5">
      <c r="A63" s="444" t="s">
        <v>214</v>
      </c>
      <c r="B63" s="444" t="s">
        <v>255</v>
      </c>
      <c r="C63" s="445" t="s">
        <v>256</v>
      </c>
      <c r="D63" s="444" t="s">
        <v>257</v>
      </c>
      <c r="E63" s="441">
        <v>10716.5</v>
      </c>
      <c r="F63" s="442"/>
      <c r="G63" s="442">
        <f t="shared" si="2"/>
        <v>0</v>
      </c>
      <c r="I63" s="47"/>
    </row>
    <row r="64" spans="1:9">
      <c r="A64" s="81"/>
      <c r="B64" s="81"/>
      <c r="C64" s="80"/>
      <c r="D64" s="81"/>
      <c r="E64" s="82"/>
      <c r="F64" s="79"/>
      <c r="G64" s="79"/>
      <c r="I64" s="47"/>
    </row>
    <row r="65" spans="1:9">
      <c r="A65" s="81"/>
      <c r="B65" s="81"/>
      <c r="C65" s="19" t="s">
        <v>262</v>
      </c>
      <c r="D65" s="81"/>
      <c r="E65" s="82"/>
      <c r="F65" s="79"/>
      <c r="G65" s="49">
        <f>SUM(G68:G87)</f>
        <v>0</v>
      </c>
      <c r="I65" s="47"/>
    </row>
    <row r="66" spans="1:9">
      <c r="A66" s="81"/>
      <c r="B66" s="81"/>
      <c r="C66" s="19"/>
      <c r="D66" s="81"/>
      <c r="E66" s="82"/>
      <c r="F66" s="79"/>
      <c r="G66" s="79"/>
      <c r="I66" s="47"/>
    </row>
    <row r="67" spans="1:9">
      <c r="A67" s="81"/>
      <c r="B67" s="81"/>
      <c r="C67" s="19" t="s">
        <v>263</v>
      </c>
      <c r="D67" s="81"/>
      <c r="E67" s="82"/>
      <c r="F67" s="79"/>
      <c r="G67" s="79"/>
      <c r="I67" s="47"/>
    </row>
    <row r="68" spans="1:9" ht="38.25">
      <c r="A68" s="444" t="s">
        <v>209</v>
      </c>
      <c r="B68" s="444" t="s">
        <v>264</v>
      </c>
      <c r="C68" s="445" t="s">
        <v>265</v>
      </c>
      <c r="D68" s="444" t="s">
        <v>238</v>
      </c>
      <c r="E68" s="441">
        <v>2747.5000000000005</v>
      </c>
      <c r="F68" s="442"/>
      <c r="G68" s="442">
        <f>E68*F68</f>
        <v>0</v>
      </c>
      <c r="I68" s="47"/>
    </row>
    <row r="69" spans="1:9" ht="38.25">
      <c r="A69" s="444" t="s">
        <v>211</v>
      </c>
      <c r="B69" s="545" t="s">
        <v>126</v>
      </c>
      <c r="C69" s="546" t="s">
        <v>127</v>
      </c>
      <c r="D69" s="444" t="s">
        <v>221</v>
      </c>
      <c r="E69" s="441">
        <v>8335</v>
      </c>
      <c r="F69" s="442"/>
      <c r="G69" s="442">
        <f t="shared" ref="G69:G87" si="3">E69*F69</f>
        <v>0</v>
      </c>
      <c r="I69" s="47"/>
    </row>
    <row r="70" spans="1:9">
      <c r="A70" s="81"/>
      <c r="B70" s="81"/>
      <c r="C70" s="96"/>
      <c r="D70" s="81"/>
      <c r="E70" s="82"/>
      <c r="F70" s="79"/>
      <c r="G70" s="79"/>
      <c r="I70" s="47"/>
    </row>
    <row r="71" spans="1:9">
      <c r="A71" s="81"/>
      <c r="B71" s="81"/>
      <c r="C71" s="97" t="s">
        <v>267</v>
      </c>
      <c r="D71" s="81"/>
      <c r="E71" s="82"/>
      <c r="F71" s="79"/>
      <c r="G71" s="79"/>
      <c r="I71" s="47"/>
    </row>
    <row r="72" spans="1:9" ht="38.25">
      <c r="A72" s="444" t="s">
        <v>209</v>
      </c>
      <c r="B72" s="448" t="s">
        <v>132</v>
      </c>
      <c r="C72" s="445" t="s">
        <v>133</v>
      </c>
      <c r="D72" s="444" t="s">
        <v>221</v>
      </c>
      <c r="E72" s="441">
        <v>8335</v>
      </c>
      <c r="F72" s="442"/>
      <c r="G72" s="442">
        <f t="shared" si="3"/>
        <v>0</v>
      </c>
      <c r="I72" s="47"/>
    </row>
    <row r="73" spans="1:9" ht="25.5">
      <c r="A73" s="448" t="s">
        <v>211</v>
      </c>
      <c r="B73" s="448" t="s">
        <v>134</v>
      </c>
      <c r="C73" s="449" t="s">
        <v>135</v>
      </c>
      <c r="D73" s="444" t="s">
        <v>221</v>
      </c>
      <c r="E73" s="441">
        <v>8335</v>
      </c>
      <c r="F73" s="442"/>
      <c r="G73" s="442">
        <f t="shared" si="3"/>
        <v>0</v>
      </c>
      <c r="I73" s="47"/>
    </row>
    <row r="74" spans="1:9" ht="38.25">
      <c r="A74" s="448" t="s">
        <v>213</v>
      </c>
      <c r="B74" s="547" t="s">
        <v>128</v>
      </c>
      <c r="C74" s="546" t="s">
        <v>129</v>
      </c>
      <c r="D74" s="444" t="s">
        <v>221</v>
      </c>
      <c r="E74" s="441">
        <v>8335</v>
      </c>
      <c r="F74" s="442"/>
      <c r="G74" s="442">
        <f t="shared" si="3"/>
        <v>0</v>
      </c>
      <c r="I74" s="47"/>
    </row>
    <row r="75" spans="1:9">
      <c r="A75" s="81"/>
      <c r="B75" s="81"/>
      <c r="C75" s="80"/>
      <c r="D75" s="81"/>
      <c r="E75" s="82"/>
      <c r="F75" s="79"/>
      <c r="G75" s="79"/>
      <c r="I75" s="47"/>
    </row>
    <row r="76" spans="1:9">
      <c r="A76" s="81"/>
      <c r="B76" s="81"/>
      <c r="C76" s="19" t="s">
        <v>268</v>
      </c>
      <c r="D76" s="81"/>
      <c r="E76" s="82"/>
      <c r="F76" s="79"/>
      <c r="G76" s="79"/>
      <c r="I76" s="47"/>
    </row>
    <row r="77" spans="1:9" ht="51">
      <c r="A77" s="444" t="s">
        <v>209</v>
      </c>
      <c r="B77" s="444" t="s">
        <v>51</v>
      </c>
      <c r="C77" s="445" t="s">
        <v>52</v>
      </c>
      <c r="D77" s="444" t="s">
        <v>221</v>
      </c>
      <c r="E77" s="441">
        <v>100</v>
      </c>
      <c r="F77" s="442"/>
      <c r="G77" s="442">
        <f t="shared" si="3"/>
        <v>0</v>
      </c>
      <c r="I77" s="47"/>
    </row>
    <row r="78" spans="1:9" ht="25.5">
      <c r="A78" s="444" t="s">
        <v>211</v>
      </c>
      <c r="B78" s="444" t="s">
        <v>53</v>
      </c>
      <c r="C78" s="445" t="s">
        <v>54</v>
      </c>
      <c r="D78" s="444" t="s">
        <v>221</v>
      </c>
      <c r="E78" s="441">
        <v>99</v>
      </c>
      <c r="F78" s="442"/>
      <c r="G78" s="442">
        <f t="shared" si="3"/>
        <v>0</v>
      </c>
      <c r="I78" s="47"/>
    </row>
    <row r="79" spans="1:9">
      <c r="A79" s="81"/>
      <c r="B79" s="81"/>
      <c r="C79" s="80"/>
      <c r="D79" s="81"/>
      <c r="E79" s="82"/>
      <c r="F79" s="79"/>
      <c r="G79" s="79"/>
      <c r="I79" s="47"/>
    </row>
    <row r="80" spans="1:9">
      <c r="A80" s="81"/>
      <c r="B80" s="81"/>
      <c r="C80" s="19" t="s">
        <v>269</v>
      </c>
      <c r="D80" s="81"/>
      <c r="E80" s="82"/>
      <c r="F80" s="79"/>
      <c r="G80" s="79"/>
      <c r="I80" s="47"/>
    </row>
    <row r="81" spans="1:9" ht="38.25">
      <c r="A81" s="444" t="s">
        <v>209</v>
      </c>
      <c r="B81" s="444" t="s">
        <v>274</v>
      </c>
      <c r="C81" s="445" t="s">
        <v>275</v>
      </c>
      <c r="D81" s="444" t="s">
        <v>224</v>
      </c>
      <c r="E81" s="441">
        <v>1603.65</v>
      </c>
      <c r="F81" s="442"/>
      <c r="G81" s="442">
        <f t="shared" si="3"/>
        <v>0</v>
      </c>
      <c r="I81" s="47"/>
    </row>
    <row r="82" spans="1:9" ht="38.25">
      <c r="A82" s="444" t="s">
        <v>211</v>
      </c>
      <c r="B82" s="444" t="s">
        <v>55</v>
      </c>
      <c r="C82" s="445" t="s">
        <v>56</v>
      </c>
      <c r="D82" s="444" t="s">
        <v>224</v>
      </c>
      <c r="E82" s="441">
        <v>6</v>
      </c>
      <c r="F82" s="442"/>
      <c r="G82" s="442">
        <f t="shared" si="3"/>
        <v>0</v>
      </c>
      <c r="I82" s="47"/>
    </row>
    <row r="83" spans="1:9" ht="38.25">
      <c r="A83" s="444" t="s">
        <v>213</v>
      </c>
      <c r="B83" s="444" t="s">
        <v>276</v>
      </c>
      <c r="C83" s="445" t="s">
        <v>277</v>
      </c>
      <c r="D83" s="444" t="s">
        <v>224</v>
      </c>
      <c r="E83" s="441">
        <v>382.23</v>
      </c>
      <c r="F83" s="442"/>
      <c r="G83" s="442">
        <f t="shared" si="3"/>
        <v>0</v>
      </c>
      <c r="I83" s="47"/>
    </row>
    <row r="84" spans="1:9" ht="38.25">
      <c r="A84" s="444" t="s">
        <v>214</v>
      </c>
      <c r="B84" s="444" t="s">
        <v>272</v>
      </c>
      <c r="C84" s="445" t="s">
        <v>273</v>
      </c>
      <c r="D84" s="444" t="s">
        <v>224</v>
      </c>
      <c r="E84" s="441">
        <v>42</v>
      </c>
      <c r="F84" s="442"/>
      <c r="G84" s="442">
        <f t="shared" si="3"/>
        <v>0</v>
      </c>
      <c r="I84" s="47"/>
    </row>
    <row r="85" spans="1:9" ht="38.25">
      <c r="A85" s="444" t="s">
        <v>278</v>
      </c>
      <c r="B85" s="444" t="s">
        <v>279</v>
      </c>
      <c r="C85" s="445" t="s">
        <v>280</v>
      </c>
      <c r="D85" s="444" t="s">
        <v>212</v>
      </c>
      <c r="E85" s="441">
        <v>101.7</v>
      </c>
      <c r="F85" s="442"/>
      <c r="G85" s="442">
        <f t="shared" si="3"/>
        <v>0</v>
      </c>
      <c r="I85" s="47"/>
    </row>
    <row r="86" spans="1:9">
      <c r="A86" s="81"/>
      <c r="B86" s="81"/>
      <c r="C86" s="19" t="s">
        <v>281</v>
      </c>
      <c r="D86" s="81"/>
      <c r="E86" s="82"/>
      <c r="F86" s="79"/>
      <c r="G86" s="79"/>
      <c r="I86" s="47"/>
    </row>
    <row r="87" spans="1:9" ht="25.5">
      <c r="A87" s="444" t="s">
        <v>209</v>
      </c>
      <c r="B87" s="444" t="s">
        <v>57</v>
      </c>
      <c r="C87" s="445" t="s">
        <v>58</v>
      </c>
      <c r="D87" s="444" t="s">
        <v>238</v>
      </c>
      <c r="E87" s="441">
        <v>897.30000000000007</v>
      </c>
      <c r="F87" s="442"/>
      <c r="G87" s="442">
        <f t="shared" si="3"/>
        <v>0</v>
      </c>
      <c r="I87" s="47"/>
    </row>
    <row r="88" spans="1:9">
      <c r="A88" s="81"/>
      <c r="B88" s="81"/>
      <c r="C88" s="80"/>
      <c r="D88" s="81"/>
      <c r="E88" s="82"/>
      <c r="F88" s="79"/>
      <c r="G88" s="79"/>
      <c r="I88" s="47"/>
    </row>
    <row r="89" spans="1:9">
      <c r="A89" s="81"/>
      <c r="B89" s="81"/>
      <c r="C89" s="19" t="s">
        <v>282</v>
      </c>
      <c r="D89" s="81"/>
      <c r="E89" s="82"/>
      <c r="F89" s="79"/>
      <c r="G89" s="49">
        <f>SUM(G92:G108)</f>
        <v>0</v>
      </c>
      <c r="I89" s="47"/>
    </row>
    <row r="90" spans="1:9">
      <c r="A90" s="81"/>
      <c r="B90" s="81"/>
      <c r="C90" s="19"/>
      <c r="D90" s="81"/>
      <c r="E90" s="82"/>
      <c r="F90" s="79"/>
      <c r="G90" s="79"/>
      <c r="I90" s="47"/>
    </row>
    <row r="91" spans="1:9">
      <c r="A91" s="81"/>
      <c r="B91" s="81"/>
      <c r="C91" s="19" t="s">
        <v>59</v>
      </c>
      <c r="D91" s="81"/>
      <c r="E91" s="82"/>
      <c r="F91" s="79"/>
      <c r="G91" s="79"/>
      <c r="I91" s="47"/>
    </row>
    <row r="92" spans="1:9" ht="63.75">
      <c r="A92" s="444" t="s">
        <v>209</v>
      </c>
      <c r="B92" s="444" t="s">
        <v>60</v>
      </c>
      <c r="C92" s="445" t="s">
        <v>61</v>
      </c>
      <c r="D92" s="444" t="s">
        <v>224</v>
      </c>
      <c r="E92" s="441">
        <v>19.5</v>
      </c>
      <c r="F92" s="442"/>
      <c r="G92" s="442">
        <f>E92*F92</f>
        <v>0</v>
      </c>
      <c r="I92" s="47"/>
    </row>
    <row r="93" spans="1:9" ht="25.5">
      <c r="A93" s="444" t="s">
        <v>211</v>
      </c>
      <c r="B93" s="444" t="s">
        <v>62</v>
      </c>
      <c r="C93" s="445" t="s">
        <v>63</v>
      </c>
      <c r="D93" s="444" t="s">
        <v>238</v>
      </c>
      <c r="E93" s="441">
        <v>352.36</v>
      </c>
      <c r="F93" s="442"/>
      <c r="G93" s="442">
        <f t="shared" ref="G93:G108" si="4">E93*F93</f>
        <v>0</v>
      </c>
      <c r="I93" s="47"/>
    </row>
    <row r="94" spans="1:9">
      <c r="A94" s="81"/>
      <c r="B94" s="81"/>
      <c r="C94" s="80"/>
      <c r="D94" s="81"/>
      <c r="E94" s="82"/>
      <c r="F94" s="79"/>
      <c r="G94" s="79"/>
      <c r="I94" s="47"/>
    </row>
    <row r="95" spans="1:9" ht="25.5">
      <c r="A95" s="81"/>
      <c r="B95" s="81"/>
      <c r="C95" s="19" t="s">
        <v>283</v>
      </c>
      <c r="D95" s="81"/>
      <c r="E95" s="82"/>
      <c r="F95" s="79"/>
      <c r="G95" s="79"/>
      <c r="I95" s="47"/>
    </row>
    <row r="96" spans="1:9" ht="51">
      <c r="A96" s="444" t="s">
        <v>209</v>
      </c>
      <c r="B96" s="444" t="s">
        <v>284</v>
      </c>
      <c r="C96" s="445" t="s">
        <v>64</v>
      </c>
      <c r="D96" s="444" t="s">
        <v>224</v>
      </c>
      <c r="E96" s="441">
        <v>780.97400000000016</v>
      </c>
      <c r="F96" s="442"/>
      <c r="G96" s="442">
        <f t="shared" si="4"/>
        <v>0</v>
      </c>
      <c r="I96" s="47"/>
    </row>
    <row r="97" spans="1:9">
      <c r="A97" s="81"/>
      <c r="B97" s="81"/>
      <c r="C97" s="80"/>
      <c r="D97" s="81"/>
      <c r="E97" s="82"/>
      <c r="F97" s="79"/>
      <c r="G97" s="79"/>
      <c r="I97" s="47"/>
    </row>
    <row r="98" spans="1:9">
      <c r="A98" s="81"/>
      <c r="B98" s="81"/>
      <c r="C98" s="19" t="s">
        <v>65</v>
      </c>
      <c r="D98" s="81"/>
      <c r="E98" s="82"/>
      <c r="F98" s="79"/>
      <c r="G98" s="79"/>
      <c r="I98" s="47"/>
    </row>
    <row r="99" spans="1:9" ht="38.25">
      <c r="A99" s="444" t="s">
        <v>209</v>
      </c>
      <c r="B99" s="444" t="s">
        <v>66</v>
      </c>
      <c r="C99" s="445" t="s">
        <v>305</v>
      </c>
      <c r="D99" s="444" t="s">
        <v>212</v>
      </c>
      <c r="E99" s="441">
        <v>55</v>
      </c>
      <c r="F99" s="442"/>
      <c r="G99" s="442">
        <f t="shared" si="4"/>
        <v>0</v>
      </c>
      <c r="I99" s="47"/>
    </row>
    <row r="100" spans="1:9" ht="38.25">
      <c r="A100" s="444" t="s">
        <v>211</v>
      </c>
      <c r="B100" s="444" t="s">
        <v>67</v>
      </c>
      <c r="C100" s="445" t="s">
        <v>68</v>
      </c>
      <c r="D100" s="444" t="s">
        <v>212</v>
      </c>
      <c r="E100" s="441">
        <v>40</v>
      </c>
      <c r="F100" s="442"/>
      <c r="G100" s="442">
        <f t="shared" si="4"/>
        <v>0</v>
      </c>
      <c r="I100" s="47"/>
    </row>
    <row r="101" spans="1:9" ht="38.25">
      <c r="A101" s="444" t="s">
        <v>213</v>
      </c>
      <c r="B101" s="444" t="s">
        <v>69</v>
      </c>
      <c r="C101" s="445" t="s">
        <v>70</v>
      </c>
      <c r="D101" s="444" t="s">
        <v>212</v>
      </c>
      <c r="E101" s="441">
        <v>9</v>
      </c>
      <c r="F101" s="442"/>
      <c r="G101" s="442">
        <f t="shared" si="4"/>
        <v>0</v>
      </c>
      <c r="I101" s="47"/>
    </row>
    <row r="102" spans="1:9" ht="38.25">
      <c r="A102" s="444" t="s">
        <v>214</v>
      </c>
      <c r="B102" s="444" t="s">
        <v>71</v>
      </c>
      <c r="C102" s="445" t="s">
        <v>72</v>
      </c>
      <c r="D102" s="444" t="s">
        <v>212</v>
      </c>
      <c r="E102" s="441">
        <v>42</v>
      </c>
      <c r="F102" s="442"/>
      <c r="G102" s="442">
        <f t="shared" si="4"/>
        <v>0</v>
      </c>
      <c r="I102" s="47"/>
    </row>
    <row r="103" spans="1:9">
      <c r="A103" s="81"/>
      <c r="B103" s="81"/>
      <c r="C103" s="80"/>
      <c r="D103" s="81"/>
      <c r="E103" s="82"/>
      <c r="F103" s="79"/>
      <c r="G103" s="79"/>
      <c r="I103" s="47"/>
    </row>
    <row r="104" spans="1:9">
      <c r="A104" s="81"/>
      <c r="B104" s="81"/>
      <c r="C104" s="19" t="s">
        <v>73</v>
      </c>
      <c r="D104" s="81"/>
      <c r="E104" s="82"/>
      <c r="F104" s="79"/>
      <c r="G104" s="79"/>
      <c r="I104" s="47"/>
    </row>
    <row r="105" spans="1:9" ht="38.25">
      <c r="A105" s="444" t="s">
        <v>209</v>
      </c>
      <c r="B105" s="444" t="s">
        <v>74</v>
      </c>
      <c r="C105" s="445" t="s">
        <v>75</v>
      </c>
      <c r="D105" s="444" t="s">
        <v>224</v>
      </c>
      <c r="E105" s="441">
        <v>8.0000000000000018</v>
      </c>
      <c r="F105" s="442"/>
      <c r="G105" s="442">
        <f t="shared" si="4"/>
        <v>0</v>
      </c>
      <c r="I105" s="47"/>
    </row>
    <row r="106" spans="1:9" ht="38.25">
      <c r="A106" s="444" t="s">
        <v>211</v>
      </c>
      <c r="B106" s="444" t="s">
        <v>76</v>
      </c>
      <c r="C106" s="445" t="s">
        <v>77</v>
      </c>
      <c r="D106" s="444" t="s">
        <v>224</v>
      </c>
      <c r="E106" s="441">
        <v>9.6</v>
      </c>
      <c r="F106" s="442"/>
      <c r="G106" s="442">
        <f t="shared" si="4"/>
        <v>0</v>
      </c>
      <c r="I106" s="47"/>
    </row>
    <row r="107" spans="1:9" ht="38.25">
      <c r="A107" s="444" t="s">
        <v>213</v>
      </c>
      <c r="B107" s="444" t="s">
        <v>78</v>
      </c>
      <c r="C107" s="445" t="s">
        <v>79</v>
      </c>
      <c r="D107" s="444" t="s">
        <v>212</v>
      </c>
      <c r="E107" s="441">
        <v>2</v>
      </c>
      <c r="F107" s="442"/>
      <c r="G107" s="442">
        <f t="shared" si="4"/>
        <v>0</v>
      </c>
      <c r="I107" s="47"/>
    </row>
    <row r="108" spans="1:9" ht="38.25">
      <c r="A108" s="444" t="s">
        <v>214</v>
      </c>
      <c r="B108" s="444" t="s">
        <v>80</v>
      </c>
      <c r="C108" s="445" t="s">
        <v>81</v>
      </c>
      <c r="D108" s="444" t="s">
        <v>212</v>
      </c>
      <c r="E108" s="441">
        <v>4</v>
      </c>
      <c r="F108" s="442"/>
      <c r="G108" s="442">
        <f t="shared" si="4"/>
        <v>0</v>
      </c>
      <c r="I108" s="47"/>
    </row>
    <row r="109" spans="1:9">
      <c r="A109" s="81"/>
      <c r="B109" s="81"/>
      <c r="C109" s="80"/>
      <c r="D109" s="81"/>
      <c r="E109" s="45"/>
      <c r="F109" s="39"/>
      <c r="G109" s="39"/>
      <c r="I109" s="47"/>
    </row>
    <row r="110" spans="1:9">
      <c r="A110" s="81"/>
      <c r="B110" s="81"/>
      <c r="C110" s="80"/>
      <c r="D110" s="81"/>
      <c r="E110" s="45"/>
      <c r="F110" s="39"/>
      <c r="G110" s="39"/>
      <c r="I110" s="47"/>
    </row>
    <row r="111" spans="1:9" ht="15" customHeight="1" thickBot="1">
      <c r="C111" s="83"/>
      <c r="D111" s="84"/>
      <c r="E111" s="677" t="s">
        <v>136</v>
      </c>
      <c r="F111" s="678"/>
      <c r="G111" s="678"/>
      <c r="I111" s="47"/>
    </row>
    <row r="112" spans="1:9">
      <c r="C112" s="405"/>
      <c r="D112" s="406"/>
      <c r="E112" s="407"/>
      <c r="F112" s="408"/>
      <c r="G112" s="409"/>
      <c r="I112" s="47"/>
    </row>
    <row r="113" spans="3:9" ht="15" customHeight="1">
      <c r="C113" s="4" t="s">
        <v>207</v>
      </c>
      <c r="D113" s="19"/>
      <c r="E113" s="85"/>
      <c r="F113" s="39"/>
      <c r="G113" s="30">
        <f>G6</f>
        <v>0</v>
      </c>
      <c r="I113" s="48"/>
    </row>
    <row r="114" spans="3:9" ht="15.75" customHeight="1">
      <c r="C114" s="4" t="s">
        <v>286</v>
      </c>
      <c r="D114" s="19"/>
      <c r="E114" s="85"/>
      <c r="F114" s="39"/>
      <c r="G114" s="30">
        <f>G34</f>
        <v>0</v>
      </c>
      <c r="I114" s="48"/>
    </row>
    <row r="115" spans="3:9">
      <c r="C115" s="4" t="s">
        <v>262</v>
      </c>
      <c r="D115" s="19"/>
      <c r="E115" s="85"/>
      <c r="F115" s="39"/>
      <c r="G115" s="30">
        <f>G65</f>
        <v>0</v>
      </c>
      <c r="I115" s="48"/>
    </row>
    <row r="116" spans="3:9">
      <c r="C116" s="4" t="s">
        <v>282</v>
      </c>
      <c r="D116" s="19"/>
      <c r="E116" s="85"/>
      <c r="F116" s="39"/>
      <c r="G116" s="30">
        <f>G89</f>
        <v>0</v>
      </c>
      <c r="I116" s="48"/>
    </row>
    <row r="117" spans="3:9">
      <c r="C117" s="679" t="s">
        <v>287</v>
      </c>
      <c r="D117" s="680"/>
      <c r="E117" s="77"/>
      <c r="F117" s="50"/>
      <c r="G117" s="30">
        <f>SUM(G113:G116)</f>
        <v>0</v>
      </c>
      <c r="I117" s="48"/>
    </row>
    <row r="118" spans="3:9">
      <c r="C118" s="672" t="s">
        <v>304</v>
      </c>
      <c r="D118" s="673"/>
      <c r="E118" s="86"/>
      <c r="F118" s="87"/>
      <c r="G118" s="410">
        <f>G117*22%</f>
        <v>0</v>
      </c>
      <c r="I118" s="48"/>
    </row>
    <row r="119" spans="3:9" ht="30" customHeight="1" thickBot="1">
      <c r="C119" s="674" t="s">
        <v>288</v>
      </c>
      <c r="D119" s="675"/>
      <c r="E119" s="411"/>
      <c r="F119" s="412"/>
      <c r="G119" s="413">
        <f>SUM(G117:G118)</f>
        <v>0</v>
      </c>
      <c r="I119" s="48"/>
    </row>
    <row r="120" spans="3:9">
      <c r="C120" s="80"/>
      <c r="D120" s="81"/>
      <c r="E120" s="45"/>
      <c r="F120" s="39"/>
      <c r="G120" s="39"/>
      <c r="I120" s="47"/>
    </row>
    <row r="121" spans="3:9">
      <c r="C121" s="80"/>
      <c r="D121" s="81"/>
      <c r="E121" s="45"/>
      <c r="F121" s="39"/>
      <c r="G121" s="39"/>
      <c r="I121" s="47"/>
    </row>
    <row r="122" spans="3:9">
      <c r="I122" s="47"/>
    </row>
    <row r="123" spans="3:9">
      <c r="I123" s="47"/>
    </row>
    <row r="124" spans="3:9">
      <c r="I124" s="47"/>
    </row>
    <row r="125" spans="3:9">
      <c r="I125" s="47"/>
    </row>
    <row r="126" spans="3:9">
      <c r="I126" s="47"/>
    </row>
    <row r="127" spans="3:9">
      <c r="I127" s="47"/>
    </row>
    <row r="128" spans="3:9">
      <c r="I128" s="47"/>
    </row>
    <row r="129" spans="9:9">
      <c r="I129" s="47"/>
    </row>
    <row r="130" spans="9:9">
      <c r="I130" s="47"/>
    </row>
    <row r="131" spans="9:9">
      <c r="I131" s="47"/>
    </row>
    <row r="132" spans="9:9">
      <c r="I132" s="47"/>
    </row>
    <row r="133" spans="9:9">
      <c r="I133" s="47"/>
    </row>
    <row r="134" spans="9:9">
      <c r="I134" s="47"/>
    </row>
    <row r="135" spans="9:9">
      <c r="I135" s="47"/>
    </row>
    <row r="136" spans="9:9">
      <c r="I136" s="47"/>
    </row>
    <row r="137" spans="9:9">
      <c r="I137" s="47"/>
    </row>
    <row r="138" spans="9:9">
      <c r="I138" s="47"/>
    </row>
    <row r="139" spans="9:9">
      <c r="I139" s="47"/>
    </row>
    <row r="140" spans="9:9">
      <c r="I140" s="47"/>
    </row>
    <row r="141" spans="9:9">
      <c r="I141" s="47"/>
    </row>
    <row r="142" spans="9:9">
      <c r="I142" s="47"/>
    </row>
    <row r="143" spans="9:9">
      <c r="I143" s="47"/>
    </row>
    <row r="144" spans="9:9">
      <c r="I144" s="47"/>
    </row>
    <row r="145" spans="9:9">
      <c r="I145" s="47"/>
    </row>
    <row r="146" spans="9:9">
      <c r="I146" s="47"/>
    </row>
    <row r="147" spans="9:9">
      <c r="I147" s="47"/>
    </row>
  </sheetData>
  <mergeCells count="5">
    <mergeCell ref="C118:D118"/>
    <mergeCell ref="C119:D119"/>
    <mergeCell ref="E1:F1"/>
    <mergeCell ref="E111:G111"/>
    <mergeCell ref="C117:D117"/>
  </mergeCells>
  <phoneticPr fontId="0" type="noConversion"/>
  <pageMargins left="0.75" right="0.75" top="1" bottom="1" header="0.5" footer="0.5"/>
  <pageSetup paperSize="9" scale="88" fitToHeight="0" orientation="portrait" horizontalDpi="12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I55"/>
  <sheetViews>
    <sheetView topLeftCell="A40" zoomScaleNormal="100" workbookViewId="0">
      <selection activeCell="C39" sqref="C39"/>
    </sheetView>
  </sheetViews>
  <sheetFormatPr defaultColWidth="9.140625" defaultRowHeight="12.75"/>
  <cols>
    <col min="1" max="1" width="10.5703125" style="26" bestFit="1" customWidth="1"/>
    <col min="2" max="2" width="10.140625" style="26" bestFit="1" customWidth="1"/>
    <col min="3" max="3" width="28.140625" style="6" customWidth="1"/>
    <col min="4" max="4" width="7.140625" style="26" bestFit="1" customWidth="1"/>
    <col min="5" max="5" width="11" style="53" customWidth="1"/>
    <col min="6" max="6" width="11.85546875" style="25" customWidth="1"/>
    <col min="7" max="7" width="14" style="25" customWidth="1"/>
    <col min="8" max="8" width="9.140625" style="25"/>
    <col min="9" max="9" width="9.7109375" style="25" bestFit="1" customWidth="1"/>
    <col min="10" max="16384" width="9.140625" style="25"/>
  </cols>
  <sheetData>
    <row r="1" spans="1:9" s="20" customFormat="1" ht="51" customHeight="1">
      <c r="A1" s="688" t="s">
        <v>137</v>
      </c>
      <c r="B1" s="688"/>
      <c r="C1" s="688"/>
      <c r="D1" s="688"/>
      <c r="E1" s="676"/>
      <c r="F1" s="676"/>
      <c r="G1" s="90"/>
    </row>
    <row r="2" spans="1:9" s="21" customFormat="1" ht="42.75" customHeight="1">
      <c r="A2" s="100" t="s">
        <v>199</v>
      </c>
      <c r="B2" s="100" t="s">
        <v>200</v>
      </c>
      <c r="C2" s="101" t="s">
        <v>201</v>
      </c>
      <c r="D2" s="100" t="s">
        <v>202</v>
      </c>
      <c r="E2" s="93" t="s">
        <v>203</v>
      </c>
      <c r="F2" s="93" t="s">
        <v>204</v>
      </c>
      <c r="G2" s="93" t="s">
        <v>203</v>
      </c>
    </row>
    <row r="3" spans="1:9" s="23" customFormat="1" ht="15">
      <c r="A3" s="22"/>
      <c r="B3" s="22"/>
      <c r="C3" s="5"/>
      <c r="D3" s="22"/>
      <c r="E3" s="103"/>
      <c r="F3" s="102"/>
      <c r="G3" s="102"/>
    </row>
    <row r="4" spans="1:9">
      <c r="A4" s="29"/>
      <c r="B4" s="29"/>
      <c r="C4" s="29" t="s">
        <v>207</v>
      </c>
      <c r="D4" s="29"/>
      <c r="E4" s="104"/>
      <c r="F4" s="59"/>
      <c r="G4" s="123">
        <f>G8</f>
        <v>0</v>
      </c>
    </row>
    <row r="5" spans="1:9">
      <c r="A5" s="105"/>
      <c r="B5" s="105"/>
      <c r="C5" s="106"/>
      <c r="D5" s="105"/>
      <c r="E5" s="104"/>
      <c r="F5" s="59"/>
      <c r="G5" s="59"/>
    </row>
    <row r="6" spans="1:9">
      <c r="A6" s="105"/>
      <c r="B6" s="105"/>
      <c r="C6" s="107" t="s">
        <v>227</v>
      </c>
      <c r="D6" s="105"/>
      <c r="E6" s="104"/>
      <c r="F6" s="59"/>
      <c r="G6" s="59"/>
    </row>
    <row r="7" spans="1:9">
      <c r="A7" s="105"/>
      <c r="B7" s="105"/>
      <c r="C7" s="107"/>
      <c r="D7" s="105"/>
      <c r="E7" s="104"/>
      <c r="F7" s="59"/>
      <c r="G7" s="59"/>
    </row>
    <row r="8" spans="1:9" ht="38.25">
      <c r="A8" s="450" t="s">
        <v>209</v>
      </c>
      <c r="B8" s="450" t="s">
        <v>228</v>
      </c>
      <c r="C8" s="451" t="s">
        <v>229</v>
      </c>
      <c r="D8" s="452" t="s">
        <v>138</v>
      </c>
      <c r="E8" s="453">
        <v>60</v>
      </c>
      <c r="F8" s="454"/>
      <c r="G8" s="454">
        <f>E8*F8</f>
        <v>0</v>
      </c>
    </row>
    <row r="9" spans="1:9">
      <c r="A9" s="105"/>
      <c r="B9" s="105"/>
      <c r="C9" s="106"/>
      <c r="D9" s="105"/>
      <c r="E9" s="104"/>
      <c r="F9" s="59"/>
      <c r="G9" s="59"/>
    </row>
    <row r="10" spans="1:9">
      <c r="A10" s="105"/>
      <c r="B10" s="105"/>
      <c r="C10" s="29" t="s">
        <v>93</v>
      </c>
      <c r="D10" s="105"/>
      <c r="E10" s="104"/>
      <c r="F10" s="59"/>
      <c r="G10" s="123">
        <f>SUM(G13:G45)</f>
        <v>0</v>
      </c>
      <c r="I10" s="27"/>
    </row>
    <row r="11" spans="1:9">
      <c r="A11" s="105"/>
      <c r="B11" s="105"/>
      <c r="C11" s="106"/>
      <c r="D11" s="105"/>
      <c r="E11" s="104"/>
      <c r="F11" s="59"/>
      <c r="G11" s="59"/>
    </row>
    <row r="12" spans="1:9">
      <c r="A12" s="29"/>
      <c r="B12" s="29"/>
      <c r="C12" s="29" t="s">
        <v>139</v>
      </c>
      <c r="D12" s="29"/>
      <c r="E12" s="104"/>
      <c r="F12" s="59"/>
      <c r="G12" s="59"/>
    </row>
    <row r="13" spans="1:9" ht="38.25">
      <c r="A13" s="450" t="s">
        <v>209</v>
      </c>
      <c r="B13" s="450" t="s">
        <v>140</v>
      </c>
      <c r="C13" s="451" t="s">
        <v>141</v>
      </c>
      <c r="D13" s="450" t="s">
        <v>212</v>
      </c>
      <c r="E13" s="455">
        <v>33</v>
      </c>
      <c r="F13" s="454"/>
      <c r="G13" s="454">
        <f>E13*F13</f>
        <v>0</v>
      </c>
    </row>
    <row r="14" spans="1:9" ht="51">
      <c r="A14" s="450" t="s">
        <v>211</v>
      </c>
      <c r="B14" s="450" t="s">
        <v>142</v>
      </c>
      <c r="C14" s="451" t="s">
        <v>143</v>
      </c>
      <c r="D14" s="450" t="s">
        <v>212</v>
      </c>
      <c r="E14" s="455">
        <v>2</v>
      </c>
      <c r="F14" s="454"/>
      <c r="G14" s="454">
        <f t="shared" ref="G14:G45" si="0">E14*F14</f>
        <v>0</v>
      </c>
    </row>
    <row r="15" spans="1:9" ht="51">
      <c r="A15" s="450" t="s">
        <v>213</v>
      </c>
      <c r="B15" s="450" t="s">
        <v>144</v>
      </c>
      <c r="C15" s="451" t="s">
        <v>145</v>
      </c>
      <c r="D15" s="450" t="s">
        <v>212</v>
      </c>
      <c r="E15" s="455">
        <v>3</v>
      </c>
      <c r="F15" s="454"/>
      <c r="G15" s="454">
        <f t="shared" si="0"/>
        <v>0</v>
      </c>
    </row>
    <row r="16" spans="1:9" ht="51">
      <c r="A16" s="450" t="s">
        <v>214</v>
      </c>
      <c r="B16" s="450" t="s">
        <v>146</v>
      </c>
      <c r="C16" s="451" t="s">
        <v>147</v>
      </c>
      <c r="D16" s="450" t="s">
        <v>212</v>
      </c>
      <c r="E16" s="455">
        <v>3</v>
      </c>
      <c r="F16" s="454"/>
      <c r="G16" s="454">
        <f t="shared" si="0"/>
        <v>0</v>
      </c>
    </row>
    <row r="17" spans="1:7" ht="51">
      <c r="A17" s="450" t="s">
        <v>278</v>
      </c>
      <c r="B17" s="450" t="s">
        <v>148</v>
      </c>
      <c r="C17" s="451" t="s">
        <v>149</v>
      </c>
      <c r="D17" s="450" t="s">
        <v>212</v>
      </c>
      <c r="E17" s="455">
        <v>18</v>
      </c>
      <c r="F17" s="454"/>
      <c r="G17" s="454">
        <f t="shared" si="0"/>
        <v>0</v>
      </c>
    </row>
    <row r="18" spans="1:7" ht="51">
      <c r="A18" s="450" t="s">
        <v>301</v>
      </c>
      <c r="B18" s="450" t="s">
        <v>150</v>
      </c>
      <c r="C18" s="451" t="s">
        <v>151</v>
      </c>
      <c r="D18" s="450" t="s">
        <v>212</v>
      </c>
      <c r="E18" s="455">
        <v>8</v>
      </c>
      <c r="F18" s="454"/>
      <c r="G18" s="454">
        <f t="shared" si="0"/>
        <v>0</v>
      </c>
    </row>
    <row r="19" spans="1:7" ht="51">
      <c r="A19" s="450" t="s">
        <v>302</v>
      </c>
      <c r="B19" s="450" t="s">
        <v>152</v>
      </c>
      <c r="C19" s="451" t="s">
        <v>153</v>
      </c>
      <c r="D19" s="450" t="s">
        <v>212</v>
      </c>
      <c r="E19" s="455">
        <v>2</v>
      </c>
      <c r="F19" s="454"/>
      <c r="G19" s="454">
        <f t="shared" si="0"/>
        <v>0</v>
      </c>
    </row>
    <row r="20" spans="1:7" ht="58.5" customHeight="1">
      <c r="A20" s="450" t="s">
        <v>303</v>
      </c>
      <c r="B20" s="450" t="s">
        <v>154</v>
      </c>
      <c r="C20" s="451" t="s">
        <v>155</v>
      </c>
      <c r="D20" s="450" t="s">
        <v>212</v>
      </c>
      <c r="E20" s="455">
        <v>6</v>
      </c>
      <c r="F20" s="454"/>
      <c r="G20" s="454">
        <f t="shared" si="0"/>
        <v>0</v>
      </c>
    </row>
    <row r="21" spans="1:7" ht="60.75" customHeight="1">
      <c r="A21" s="450" t="s">
        <v>0</v>
      </c>
      <c r="B21" s="450" t="s">
        <v>156</v>
      </c>
      <c r="C21" s="451" t="s">
        <v>157</v>
      </c>
      <c r="D21" s="450" t="s">
        <v>212</v>
      </c>
      <c r="E21" s="455">
        <v>9</v>
      </c>
      <c r="F21" s="454"/>
      <c r="G21" s="454">
        <f t="shared" si="0"/>
        <v>0</v>
      </c>
    </row>
    <row r="22" spans="1:7" ht="63.75">
      <c r="A22" s="450" t="s">
        <v>1</v>
      </c>
      <c r="B22" s="450" t="s">
        <v>158</v>
      </c>
      <c r="C22" s="451" t="s">
        <v>159</v>
      </c>
      <c r="D22" s="450" t="s">
        <v>212</v>
      </c>
      <c r="E22" s="455">
        <v>2</v>
      </c>
      <c r="F22" s="454"/>
      <c r="G22" s="454">
        <f t="shared" si="0"/>
        <v>0</v>
      </c>
    </row>
    <row r="23" spans="1:7" ht="63.75">
      <c r="A23" s="450" t="s">
        <v>2</v>
      </c>
      <c r="B23" s="450" t="s">
        <v>308</v>
      </c>
      <c r="C23" s="451" t="s">
        <v>309</v>
      </c>
      <c r="D23" s="450" t="s">
        <v>212</v>
      </c>
      <c r="E23" s="455">
        <v>2</v>
      </c>
      <c r="F23" s="454"/>
      <c r="G23" s="454">
        <f t="shared" si="0"/>
        <v>0</v>
      </c>
    </row>
    <row r="24" spans="1:7" ht="63.75">
      <c r="A24" s="450" t="s">
        <v>2</v>
      </c>
      <c r="B24" s="450" t="s">
        <v>160</v>
      </c>
      <c r="C24" s="451" t="s">
        <v>161</v>
      </c>
      <c r="D24" s="450" t="s">
        <v>212</v>
      </c>
      <c r="E24" s="455">
        <v>3</v>
      </c>
      <c r="F24" s="454"/>
      <c r="G24" s="454">
        <f t="shared" si="0"/>
        <v>0</v>
      </c>
    </row>
    <row r="25" spans="1:7" ht="63.75">
      <c r="A25" s="450"/>
      <c r="B25" s="450" t="s">
        <v>307</v>
      </c>
      <c r="C25" s="451" t="s">
        <v>306</v>
      </c>
      <c r="D25" s="450" t="s">
        <v>212</v>
      </c>
      <c r="E25" s="455">
        <v>1</v>
      </c>
      <c r="F25" s="454"/>
      <c r="G25" s="454">
        <f t="shared" si="0"/>
        <v>0</v>
      </c>
    </row>
    <row r="26" spans="1:7" ht="63.75">
      <c r="A26" s="450"/>
      <c r="B26" s="450" t="s">
        <v>307</v>
      </c>
      <c r="C26" s="451" t="s">
        <v>310</v>
      </c>
      <c r="D26" s="450" t="s">
        <v>212</v>
      </c>
      <c r="E26" s="455">
        <v>8</v>
      </c>
      <c r="F26" s="454"/>
      <c r="G26" s="454">
        <f t="shared" si="0"/>
        <v>0</v>
      </c>
    </row>
    <row r="27" spans="1:7" ht="63.75">
      <c r="A27" s="450" t="s">
        <v>3</v>
      </c>
      <c r="B27" s="450" t="s">
        <v>162</v>
      </c>
      <c r="C27" s="451" t="s">
        <v>163</v>
      </c>
      <c r="D27" s="450" t="s">
        <v>212</v>
      </c>
      <c r="E27" s="455">
        <v>14</v>
      </c>
      <c r="F27" s="454"/>
      <c r="G27" s="454">
        <f t="shared" si="0"/>
        <v>0</v>
      </c>
    </row>
    <row r="28" spans="1:7" ht="63.75">
      <c r="A28" s="450" t="s">
        <v>4</v>
      </c>
      <c r="B28" s="450" t="s">
        <v>164</v>
      </c>
      <c r="C28" s="451" t="s">
        <v>165</v>
      </c>
      <c r="D28" s="450" t="s">
        <v>212</v>
      </c>
      <c r="E28" s="455">
        <v>15</v>
      </c>
      <c r="F28" s="454"/>
      <c r="G28" s="454">
        <f t="shared" si="0"/>
        <v>0</v>
      </c>
    </row>
    <row r="29" spans="1:7" ht="63.75">
      <c r="A29" s="450" t="s">
        <v>166</v>
      </c>
      <c r="B29" s="450" t="s">
        <v>167</v>
      </c>
      <c r="C29" s="451" t="s">
        <v>168</v>
      </c>
      <c r="D29" s="450" t="s">
        <v>212</v>
      </c>
      <c r="E29" s="455">
        <v>11</v>
      </c>
      <c r="F29" s="454"/>
      <c r="G29" s="454">
        <f t="shared" si="0"/>
        <v>0</v>
      </c>
    </row>
    <row r="30" spans="1:7" ht="63.75">
      <c r="A30" s="450" t="s">
        <v>169</v>
      </c>
      <c r="B30" s="450" t="s">
        <v>170</v>
      </c>
      <c r="C30" s="451" t="s">
        <v>171</v>
      </c>
      <c r="D30" s="450" t="s">
        <v>212</v>
      </c>
      <c r="E30" s="455">
        <v>6</v>
      </c>
      <c r="F30" s="454"/>
      <c r="G30" s="454">
        <f t="shared" si="0"/>
        <v>0</v>
      </c>
    </row>
    <row r="31" spans="1:7" ht="63.75">
      <c r="A31" s="450" t="s">
        <v>172</v>
      </c>
      <c r="B31" s="450" t="s">
        <v>173</v>
      </c>
      <c r="C31" s="451" t="s">
        <v>174</v>
      </c>
      <c r="D31" s="450" t="s">
        <v>212</v>
      </c>
      <c r="E31" s="455">
        <v>19</v>
      </c>
      <c r="F31" s="454"/>
      <c r="G31" s="454">
        <f t="shared" si="0"/>
        <v>0</v>
      </c>
    </row>
    <row r="32" spans="1:7" ht="63.75">
      <c r="A32" s="450" t="s">
        <v>175</v>
      </c>
      <c r="B32" s="450" t="s">
        <v>176</v>
      </c>
      <c r="C32" s="451" t="s">
        <v>177</v>
      </c>
      <c r="D32" s="450" t="s">
        <v>212</v>
      </c>
      <c r="E32" s="455">
        <v>1</v>
      </c>
      <c r="F32" s="454"/>
      <c r="G32" s="454">
        <f t="shared" si="0"/>
        <v>0</v>
      </c>
    </row>
    <row r="33" spans="1:7" ht="63.75">
      <c r="A33" s="450" t="s">
        <v>178</v>
      </c>
      <c r="B33" s="450" t="s">
        <v>179</v>
      </c>
      <c r="C33" s="451" t="s">
        <v>180</v>
      </c>
      <c r="D33" s="450" t="s">
        <v>212</v>
      </c>
      <c r="E33" s="455">
        <v>3</v>
      </c>
      <c r="F33" s="454"/>
      <c r="G33" s="454">
        <f t="shared" si="0"/>
        <v>0</v>
      </c>
    </row>
    <row r="34" spans="1:7">
      <c r="A34" s="105"/>
      <c r="B34" s="105"/>
      <c r="C34" s="106"/>
      <c r="D34" s="105"/>
      <c r="E34" s="104"/>
      <c r="F34" s="59"/>
      <c r="G34" s="59"/>
    </row>
    <row r="35" spans="1:7">
      <c r="A35" s="29"/>
      <c r="B35" s="29"/>
      <c r="C35" s="29" t="s">
        <v>181</v>
      </c>
      <c r="D35" s="29"/>
      <c r="E35" s="104"/>
      <c r="F35" s="59"/>
      <c r="G35" s="59"/>
    </row>
    <row r="36" spans="1:7" ht="127.5">
      <c r="A36" s="450" t="s">
        <v>209</v>
      </c>
      <c r="B36" s="450" t="s">
        <v>182</v>
      </c>
      <c r="C36" s="451" t="s">
        <v>183</v>
      </c>
      <c r="D36" s="450" t="s">
        <v>221</v>
      </c>
      <c r="E36" s="455">
        <v>106.4</v>
      </c>
      <c r="F36" s="454"/>
      <c r="G36" s="454">
        <f t="shared" si="0"/>
        <v>0</v>
      </c>
    </row>
    <row r="37" spans="1:7" ht="102">
      <c r="A37" s="450" t="s">
        <v>211</v>
      </c>
      <c r="B37" s="450" t="s">
        <v>184</v>
      </c>
      <c r="C37" s="451" t="s">
        <v>185</v>
      </c>
      <c r="D37" s="450" t="s">
        <v>224</v>
      </c>
      <c r="E37" s="455">
        <v>1178</v>
      </c>
      <c r="F37" s="454"/>
      <c r="G37" s="454">
        <f t="shared" si="0"/>
        <v>0</v>
      </c>
    </row>
    <row r="38" spans="1:7" ht="38.25">
      <c r="A38" s="450" t="s">
        <v>213</v>
      </c>
      <c r="B38" s="450" t="s">
        <v>186</v>
      </c>
      <c r="C38" s="451" t="s">
        <v>187</v>
      </c>
      <c r="D38" s="450" t="s">
        <v>224</v>
      </c>
      <c r="E38" s="455">
        <v>293</v>
      </c>
      <c r="F38" s="454"/>
      <c r="G38" s="454">
        <f t="shared" si="0"/>
        <v>0</v>
      </c>
    </row>
    <row r="39" spans="1:7" ht="102">
      <c r="A39" s="450" t="s">
        <v>214</v>
      </c>
      <c r="B39" s="450" t="s">
        <v>188</v>
      </c>
      <c r="C39" s="451" t="s">
        <v>189</v>
      </c>
      <c r="D39" s="450" t="s">
        <v>224</v>
      </c>
      <c r="E39" s="455">
        <v>3304</v>
      </c>
      <c r="F39" s="454"/>
      <c r="G39" s="454">
        <f t="shared" si="0"/>
        <v>0</v>
      </c>
    </row>
    <row r="40" spans="1:7" ht="38.25">
      <c r="A40" s="450" t="s">
        <v>278</v>
      </c>
      <c r="B40" s="450" t="s">
        <v>190</v>
      </c>
      <c r="C40" s="451" t="s">
        <v>191</v>
      </c>
      <c r="D40" s="450" t="s">
        <v>224</v>
      </c>
      <c r="E40" s="455">
        <v>168</v>
      </c>
      <c r="F40" s="454"/>
      <c r="G40" s="454">
        <f t="shared" si="0"/>
        <v>0</v>
      </c>
    </row>
    <row r="41" spans="1:7" ht="102">
      <c r="A41" s="450" t="s">
        <v>301</v>
      </c>
      <c r="B41" s="450" t="s">
        <v>192</v>
      </c>
      <c r="C41" s="451" t="s">
        <v>193</v>
      </c>
      <c r="D41" s="450" t="s">
        <v>221</v>
      </c>
      <c r="E41" s="455">
        <v>225.6</v>
      </c>
      <c r="F41" s="454"/>
      <c r="G41" s="454">
        <f t="shared" si="0"/>
        <v>0</v>
      </c>
    </row>
    <row r="42" spans="1:7" ht="102">
      <c r="A42" s="450" t="s">
        <v>302</v>
      </c>
      <c r="B42" s="450" t="s">
        <v>194</v>
      </c>
      <c r="C42" s="451" t="s">
        <v>195</v>
      </c>
      <c r="D42" s="450" t="s">
        <v>221</v>
      </c>
      <c r="E42" s="455">
        <v>37.799999999999997</v>
      </c>
      <c r="F42" s="454"/>
      <c r="G42" s="454">
        <f t="shared" si="0"/>
        <v>0</v>
      </c>
    </row>
    <row r="43" spans="1:7">
      <c r="A43" s="105"/>
      <c r="B43" s="105"/>
      <c r="C43" s="106"/>
      <c r="D43" s="105"/>
      <c r="E43" s="104"/>
      <c r="F43" s="59"/>
      <c r="G43" s="59"/>
    </row>
    <row r="44" spans="1:7" ht="25.5">
      <c r="A44" s="29"/>
      <c r="B44" s="29"/>
      <c r="C44" s="29" t="s">
        <v>196</v>
      </c>
      <c r="D44" s="29"/>
      <c r="E44" s="104"/>
      <c r="F44" s="59"/>
      <c r="G44" s="59"/>
    </row>
    <row r="45" spans="1:7" ht="51">
      <c r="A45" s="450" t="s">
        <v>209</v>
      </c>
      <c r="B45" s="450" t="s">
        <v>197</v>
      </c>
      <c r="C45" s="451" t="s">
        <v>198</v>
      </c>
      <c r="D45" s="450" t="s">
        <v>212</v>
      </c>
      <c r="E45" s="455">
        <v>29</v>
      </c>
      <c r="F45" s="454"/>
      <c r="G45" s="454">
        <f t="shared" si="0"/>
        <v>0</v>
      </c>
    </row>
    <row r="46" spans="1:7">
      <c r="A46" s="105"/>
      <c r="B46" s="105"/>
      <c r="C46" s="106"/>
      <c r="D46" s="105"/>
      <c r="E46" s="104"/>
      <c r="F46" s="57"/>
      <c r="G46" s="57"/>
    </row>
    <row r="47" spans="1:7">
      <c r="A47" s="105"/>
      <c r="B47" s="105"/>
      <c r="C47" s="106"/>
      <c r="D47" s="105"/>
      <c r="E47" s="104"/>
      <c r="F47" s="57"/>
      <c r="G47" s="57"/>
    </row>
    <row r="48" spans="1:7" ht="13.5" thickBot="1">
      <c r="A48" s="105"/>
      <c r="B48" s="105"/>
      <c r="C48" s="106"/>
      <c r="D48" s="105"/>
      <c r="E48" s="104"/>
      <c r="F48" s="57"/>
      <c r="G48" s="57"/>
    </row>
    <row r="49" spans="3:7" ht="15" customHeight="1">
      <c r="C49" s="8" t="s">
        <v>285</v>
      </c>
      <c r="D49" s="28"/>
      <c r="E49" s="685" t="s">
        <v>136</v>
      </c>
      <c r="F49" s="686"/>
      <c r="G49" s="687"/>
    </row>
    <row r="50" spans="3:7" ht="20.25" customHeight="1">
      <c r="C50" s="9"/>
      <c r="D50" s="29"/>
      <c r="E50" s="56"/>
      <c r="F50" s="57"/>
      <c r="G50" s="54"/>
    </row>
    <row r="51" spans="3:7" ht="21.75" customHeight="1">
      <c r="C51" s="9" t="s">
        <v>207</v>
      </c>
      <c r="D51" s="29"/>
      <c r="E51" s="51"/>
      <c r="F51" s="57"/>
      <c r="G51" s="124">
        <f>G4</f>
        <v>0</v>
      </c>
    </row>
    <row r="52" spans="3:7" ht="18" customHeight="1">
      <c r="C52" s="9" t="s">
        <v>93</v>
      </c>
      <c r="D52" s="29"/>
      <c r="E52" s="51"/>
      <c r="F52" s="57"/>
      <c r="G52" s="124">
        <f>G10</f>
        <v>0</v>
      </c>
    </row>
    <row r="53" spans="3:7">
      <c r="C53" s="681" t="s">
        <v>287</v>
      </c>
      <c r="D53" s="682"/>
      <c r="E53" s="56"/>
      <c r="F53" s="50"/>
      <c r="G53" s="35">
        <f>SUM(G51:G52)</f>
        <v>0</v>
      </c>
    </row>
    <row r="54" spans="3:7">
      <c r="C54" s="681" t="s">
        <v>304</v>
      </c>
      <c r="D54" s="682"/>
      <c r="E54" s="56"/>
      <c r="F54" s="50"/>
      <c r="G54" s="35">
        <f>G53*22%</f>
        <v>0</v>
      </c>
    </row>
    <row r="55" spans="3:7" ht="20.25" customHeight="1" thickBot="1">
      <c r="C55" s="683" t="s">
        <v>288</v>
      </c>
      <c r="D55" s="684"/>
      <c r="E55" s="58"/>
      <c r="F55" s="55"/>
      <c r="G55" s="36">
        <f>SUM(G53:G54)</f>
        <v>0</v>
      </c>
    </row>
  </sheetData>
  <mergeCells count="6">
    <mergeCell ref="C54:D54"/>
    <mergeCell ref="C55:D55"/>
    <mergeCell ref="E1:F1"/>
    <mergeCell ref="E49:G49"/>
    <mergeCell ref="A1:D1"/>
    <mergeCell ref="C53:D53"/>
  </mergeCells>
  <phoneticPr fontId="0" type="noConversion"/>
  <pageMargins left="0.75" right="0.75" top="0.48" bottom="0.5" header="0.37" footer="0.28000000000000003"/>
  <pageSetup paperSize="9" scale="92" fitToHeight="0" orientation="portrait" horizont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G74"/>
  <sheetViews>
    <sheetView topLeftCell="A37" zoomScaleNormal="100" workbookViewId="0">
      <selection activeCell="C39" sqref="C39"/>
    </sheetView>
  </sheetViews>
  <sheetFormatPr defaultColWidth="9.140625" defaultRowHeight="12.75"/>
  <cols>
    <col min="1" max="1" width="10.7109375" style="15" customWidth="1"/>
    <col min="2" max="2" width="10.140625" style="15" bestFit="1" customWidth="1"/>
    <col min="3" max="3" width="33" style="2" customWidth="1"/>
    <col min="4" max="4" width="7.140625" style="15" bestFit="1" customWidth="1"/>
    <col min="5" max="5" width="13.42578125" style="60" customWidth="1"/>
    <col min="6" max="6" width="11" style="60" customWidth="1"/>
    <col min="7" max="7" width="11.140625" style="60" customWidth="1"/>
    <col min="8" max="16384" width="9.140625" style="16"/>
  </cols>
  <sheetData>
    <row r="1" spans="1:7" s="11" customFormat="1" ht="18" customHeight="1">
      <c r="A1" s="88" t="s">
        <v>82</v>
      </c>
      <c r="B1" s="89"/>
      <c r="C1" s="88"/>
      <c r="D1" s="89"/>
      <c r="E1" s="692"/>
      <c r="F1" s="692"/>
      <c r="G1" s="111"/>
    </row>
    <row r="2" spans="1:7" s="12" customFormat="1" ht="30">
      <c r="A2" s="91" t="s">
        <v>199</v>
      </c>
      <c r="B2" s="91" t="s">
        <v>200</v>
      </c>
      <c r="C2" s="92" t="s">
        <v>201</v>
      </c>
      <c r="D2" s="91" t="s">
        <v>202</v>
      </c>
      <c r="E2" s="112" t="s">
        <v>203</v>
      </c>
      <c r="F2" s="112" t="s">
        <v>204</v>
      </c>
      <c r="G2" s="112" t="s">
        <v>203</v>
      </c>
    </row>
    <row r="3" spans="1:7" s="14" customFormat="1" ht="15">
      <c r="A3" s="13"/>
      <c r="B3" s="13"/>
      <c r="C3" s="1"/>
      <c r="D3" s="13"/>
      <c r="E3" s="110"/>
      <c r="F3" s="110"/>
      <c r="G3" s="110"/>
    </row>
    <row r="4" spans="1:7">
      <c r="B4" s="81"/>
      <c r="C4" s="19" t="s">
        <v>206</v>
      </c>
      <c r="D4" s="81"/>
      <c r="E4" s="62"/>
      <c r="F4" s="62"/>
      <c r="G4" s="62"/>
    </row>
    <row r="5" spans="1:7">
      <c r="B5" s="81"/>
      <c r="C5" s="19"/>
      <c r="D5" s="81"/>
      <c r="E5" s="62"/>
      <c r="F5" s="62"/>
      <c r="G5" s="62"/>
    </row>
    <row r="6" spans="1:7">
      <c r="B6" s="81"/>
      <c r="C6" s="19" t="s">
        <v>207</v>
      </c>
      <c r="D6" s="81"/>
      <c r="E6" s="62"/>
      <c r="F6" s="122"/>
      <c r="G6" s="49">
        <f>SUM(G9:G17)</f>
        <v>0</v>
      </c>
    </row>
    <row r="7" spans="1:7">
      <c r="B7" s="81"/>
      <c r="C7" s="19"/>
      <c r="D7" s="81"/>
      <c r="E7" s="62"/>
      <c r="F7" s="122"/>
      <c r="G7" s="122"/>
    </row>
    <row r="8" spans="1:7">
      <c r="B8" s="81"/>
      <c r="C8" s="19" t="s">
        <v>208</v>
      </c>
      <c r="D8" s="81"/>
      <c r="E8" s="62"/>
      <c r="F8" s="122"/>
      <c r="G8" s="122"/>
    </row>
    <row r="9" spans="1:7" ht="38.25">
      <c r="A9" s="439"/>
      <c r="B9" s="439" t="s">
        <v>289</v>
      </c>
      <c r="C9" s="440" t="s">
        <v>290</v>
      </c>
      <c r="D9" s="439" t="s">
        <v>212</v>
      </c>
      <c r="E9" s="495">
        <v>4</v>
      </c>
      <c r="F9" s="496"/>
      <c r="G9" s="496">
        <f>E9*F9</f>
        <v>0</v>
      </c>
    </row>
    <row r="10" spans="1:7">
      <c r="A10" s="444" t="s">
        <v>211</v>
      </c>
      <c r="B10" s="444" t="s">
        <v>215</v>
      </c>
      <c r="C10" s="445" t="s">
        <v>216</v>
      </c>
      <c r="D10" s="444" t="s">
        <v>217</v>
      </c>
      <c r="E10" s="495">
        <v>8</v>
      </c>
      <c r="F10" s="496"/>
      <c r="G10" s="496">
        <f>E10*F10</f>
        <v>0</v>
      </c>
    </row>
    <row r="11" spans="1:7">
      <c r="A11" s="81"/>
      <c r="B11" s="81"/>
      <c r="C11" s="80"/>
      <c r="D11" s="81"/>
      <c r="E11" s="62"/>
      <c r="F11" s="122"/>
      <c r="G11" s="122"/>
    </row>
    <row r="12" spans="1:7">
      <c r="A12" s="81"/>
      <c r="B12" s="81"/>
      <c r="C12" s="19" t="s">
        <v>218</v>
      </c>
      <c r="D12" s="81"/>
      <c r="E12" s="62"/>
      <c r="F12" s="122"/>
      <c r="G12" s="122"/>
    </row>
    <row r="13" spans="1:7" ht="38.25">
      <c r="A13" s="439" t="s">
        <v>209</v>
      </c>
      <c r="B13" s="439" t="s">
        <v>291</v>
      </c>
      <c r="C13" s="440" t="s">
        <v>292</v>
      </c>
      <c r="D13" s="439" t="s">
        <v>221</v>
      </c>
      <c r="E13" s="495">
        <v>0</v>
      </c>
      <c r="F13" s="496"/>
      <c r="G13" s="496">
        <f>E13*F13</f>
        <v>0</v>
      </c>
    </row>
    <row r="14" spans="1:7">
      <c r="A14" s="78"/>
      <c r="B14" s="78"/>
      <c r="C14" s="94"/>
      <c r="D14" s="78"/>
      <c r="E14" s="62"/>
      <c r="F14" s="122"/>
      <c r="G14" s="122"/>
    </row>
    <row r="15" spans="1:7">
      <c r="A15" s="78"/>
      <c r="B15" s="78"/>
      <c r="C15" s="95" t="s">
        <v>227</v>
      </c>
      <c r="D15" s="78"/>
      <c r="E15" s="62"/>
      <c r="F15" s="122"/>
      <c r="G15" s="122"/>
    </row>
    <row r="16" spans="1:7" ht="25.5">
      <c r="A16" s="439" t="s">
        <v>209</v>
      </c>
      <c r="B16" s="439" t="s">
        <v>228</v>
      </c>
      <c r="C16" s="440" t="s">
        <v>229</v>
      </c>
      <c r="D16" s="439" t="s">
        <v>212</v>
      </c>
      <c r="E16" s="495"/>
      <c r="F16" s="496"/>
      <c r="G16" s="496"/>
    </row>
    <row r="17" spans="1:7" ht="25.5">
      <c r="A17" s="439" t="s">
        <v>211</v>
      </c>
      <c r="B17" s="439" t="s">
        <v>230</v>
      </c>
      <c r="C17" s="440" t="s">
        <v>231</v>
      </c>
      <c r="D17" s="439" t="s">
        <v>212</v>
      </c>
      <c r="E17" s="495"/>
      <c r="F17" s="496"/>
      <c r="G17" s="496"/>
    </row>
    <row r="18" spans="1:7" ht="25.5">
      <c r="A18" s="439" t="s">
        <v>213</v>
      </c>
      <c r="B18" s="439" t="s">
        <v>232</v>
      </c>
      <c r="C18" s="440" t="s">
        <v>233</v>
      </c>
      <c r="D18" s="439" t="s">
        <v>212</v>
      </c>
      <c r="E18" s="495"/>
      <c r="F18" s="496"/>
      <c r="G18" s="496"/>
    </row>
    <row r="19" spans="1:7">
      <c r="A19" s="17"/>
      <c r="B19" s="78"/>
      <c r="C19" s="94"/>
      <c r="D19" s="78"/>
      <c r="E19" s="62"/>
      <c r="F19" s="122"/>
      <c r="G19" s="122"/>
    </row>
    <row r="20" spans="1:7">
      <c r="A20" s="17"/>
      <c r="B20" s="78"/>
      <c r="C20" s="95" t="s">
        <v>234</v>
      </c>
      <c r="D20" s="78"/>
      <c r="E20" s="62"/>
      <c r="F20" s="122"/>
      <c r="G20" s="49">
        <f>SUM(G27:G34)</f>
        <v>0</v>
      </c>
    </row>
    <row r="21" spans="1:7">
      <c r="A21" s="17"/>
      <c r="B21" s="78"/>
      <c r="C21" s="95"/>
      <c r="D21" s="78"/>
      <c r="E21" s="62"/>
      <c r="F21" s="122"/>
      <c r="G21" s="122"/>
    </row>
    <row r="22" spans="1:7">
      <c r="A22" s="17"/>
      <c r="B22" s="78"/>
      <c r="C22" s="95" t="s">
        <v>235</v>
      </c>
      <c r="D22" s="78"/>
      <c r="E22" s="62"/>
      <c r="F22" s="122"/>
      <c r="G22" s="122"/>
    </row>
    <row r="23" spans="1:7" ht="25.5">
      <c r="A23" s="439" t="s">
        <v>209</v>
      </c>
      <c r="B23" s="439" t="s">
        <v>236</v>
      </c>
      <c r="C23" s="440" t="s">
        <v>237</v>
      </c>
      <c r="D23" s="439" t="s">
        <v>238</v>
      </c>
      <c r="E23" s="495"/>
      <c r="F23" s="496"/>
      <c r="G23" s="496"/>
    </row>
    <row r="24" spans="1:7" ht="25.5">
      <c r="A24" s="439" t="s">
        <v>211</v>
      </c>
      <c r="B24" s="439" t="s">
        <v>83</v>
      </c>
      <c r="C24" s="440" t="s">
        <v>84</v>
      </c>
      <c r="D24" s="439" t="s">
        <v>238</v>
      </c>
      <c r="E24" s="495"/>
      <c r="F24" s="496"/>
      <c r="G24" s="496"/>
    </row>
    <row r="25" spans="1:7">
      <c r="A25" s="78"/>
      <c r="B25" s="78"/>
      <c r="C25" s="94"/>
      <c r="D25" s="78"/>
      <c r="E25" s="62"/>
      <c r="F25" s="122"/>
      <c r="G25" s="122"/>
    </row>
    <row r="26" spans="1:7">
      <c r="A26" s="17"/>
      <c r="B26" s="78"/>
      <c r="C26" s="95" t="s">
        <v>241</v>
      </c>
      <c r="D26" s="78"/>
      <c r="E26" s="62"/>
      <c r="F26" s="122"/>
      <c r="G26" s="122"/>
    </row>
    <row r="27" spans="1:7" ht="25.5">
      <c r="A27" s="439" t="s">
        <v>209</v>
      </c>
      <c r="B27" s="439" t="s">
        <v>242</v>
      </c>
      <c r="C27" s="440" t="s">
        <v>243</v>
      </c>
      <c r="D27" s="439" t="s">
        <v>221</v>
      </c>
      <c r="E27" s="495">
        <v>445.90000000000009</v>
      </c>
      <c r="F27" s="496"/>
      <c r="G27" s="496">
        <f>E27*F27</f>
        <v>0</v>
      </c>
    </row>
    <row r="28" spans="1:7">
      <c r="A28" s="17"/>
      <c r="B28" s="78"/>
      <c r="C28" s="94"/>
      <c r="D28" s="78"/>
      <c r="E28" s="62"/>
      <c r="F28" s="122"/>
      <c r="G28" s="122"/>
    </row>
    <row r="29" spans="1:7" ht="25.5">
      <c r="B29" s="81"/>
      <c r="C29" s="19" t="s">
        <v>293</v>
      </c>
      <c r="D29" s="81"/>
      <c r="E29" s="62"/>
      <c r="F29" s="122"/>
      <c r="G29" s="122"/>
    </row>
    <row r="30" spans="1:7" ht="51">
      <c r="A30" s="439" t="s">
        <v>209</v>
      </c>
      <c r="B30" s="439" t="s">
        <v>85</v>
      </c>
      <c r="C30" s="440" t="s">
        <v>86</v>
      </c>
      <c r="D30" s="439" t="s">
        <v>221</v>
      </c>
      <c r="E30" s="495">
        <v>419</v>
      </c>
      <c r="F30" s="496"/>
      <c r="G30" s="496">
        <f>E30*F30</f>
        <v>0</v>
      </c>
    </row>
    <row r="31" spans="1:7">
      <c r="A31" s="17"/>
      <c r="B31" s="78"/>
      <c r="C31" s="94"/>
      <c r="D31" s="78"/>
      <c r="E31" s="62"/>
      <c r="F31" s="122"/>
      <c r="G31" s="122"/>
    </row>
    <row r="32" spans="1:7" ht="25.5">
      <c r="B32" s="81"/>
      <c r="C32" s="19" t="s">
        <v>244</v>
      </c>
      <c r="D32" s="81"/>
      <c r="E32" s="62"/>
      <c r="F32" s="122"/>
      <c r="G32" s="122"/>
    </row>
    <row r="33" spans="1:7" ht="25.5">
      <c r="A33" s="444" t="s">
        <v>209</v>
      </c>
      <c r="B33" s="444" t="s">
        <v>87</v>
      </c>
      <c r="C33" s="445" t="s">
        <v>88</v>
      </c>
      <c r="D33" s="444" t="s">
        <v>238</v>
      </c>
      <c r="E33" s="495"/>
      <c r="F33" s="496"/>
      <c r="G33" s="496"/>
    </row>
    <row r="34" spans="1:7" ht="38.25">
      <c r="A34" s="444" t="s">
        <v>211</v>
      </c>
      <c r="B34" s="444" t="s">
        <v>41</v>
      </c>
      <c r="C34" s="445" t="s">
        <v>42</v>
      </c>
      <c r="D34" s="444" t="s">
        <v>238</v>
      </c>
      <c r="E34" s="495">
        <v>104.57000000000002</v>
      </c>
      <c r="F34" s="496"/>
      <c r="G34" s="496">
        <f>E34*F34</f>
        <v>0</v>
      </c>
    </row>
    <row r="35" spans="1:7">
      <c r="B35" s="81"/>
      <c r="C35" s="80"/>
      <c r="D35" s="81"/>
      <c r="E35" s="62"/>
      <c r="F35" s="122"/>
      <c r="G35" s="122"/>
    </row>
    <row r="36" spans="1:7" ht="25.5">
      <c r="B36" s="81"/>
      <c r="C36" s="19" t="s">
        <v>254</v>
      </c>
      <c r="D36" s="81"/>
      <c r="E36" s="62"/>
      <c r="F36" s="122"/>
      <c r="G36" s="122"/>
    </row>
    <row r="37" spans="1:7" ht="25.5">
      <c r="A37" s="444" t="s">
        <v>209</v>
      </c>
      <c r="B37" s="444" t="s">
        <v>89</v>
      </c>
      <c r="C37" s="445" t="s">
        <v>90</v>
      </c>
      <c r="D37" s="444" t="s">
        <v>257</v>
      </c>
      <c r="E37" s="495"/>
      <c r="F37" s="496"/>
      <c r="G37" s="496"/>
    </row>
    <row r="38" spans="1:7">
      <c r="B38" s="81"/>
      <c r="C38" s="80"/>
      <c r="D38" s="81"/>
      <c r="E38" s="62"/>
      <c r="F38" s="122"/>
      <c r="G38" s="122"/>
    </row>
    <row r="39" spans="1:7">
      <c r="B39" s="81"/>
      <c r="C39" s="19" t="s">
        <v>262</v>
      </c>
      <c r="D39" s="81"/>
      <c r="E39" s="62"/>
      <c r="F39" s="122"/>
      <c r="G39" s="49">
        <f>SUM(G42:G48)</f>
        <v>0</v>
      </c>
    </row>
    <row r="40" spans="1:7">
      <c r="B40" s="81"/>
      <c r="C40" s="19"/>
      <c r="D40" s="81"/>
      <c r="E40" s="62"/>
      <c r="F40" s="122"/>
      <c r="G40" s="122"/>
    </row>
    <row r="41" spans="1:7">
      <c r="B41" s="81"/>
      <c r="C41" s="19" t="s">
        <v>263</v>
      </c>
      <c r="D41" s="81"/>
      <c r="E41" s="62"/>
      <c r="F41" s="122"/>
      <c r="G41" s="122"/>
    </row>
    <row r="42" spans="1:7" ht="38.25">
      <c r="A42" s="444" t="s">
        <v>209</v>
      </c>
      <c r="B42" s="444" t="s">
        <v>264</v>
      </c>
      <c r="C42" s="445" t="s">
        <v>265</v>
      </c>
      <c r="D42" s="444" t="s">
        <v>238</v>
      </c>
      <c r="E42" s="495">
        <v>105</v>
      </c>
      <c r="F42" s="496"/>
      <c r="G42" s="496">
        <f>E42*F42</f>
        <v>0</v>
      </c>
    </row>
    <row r="43" spans="1:7" ht="38.25">
      <c r="A43" s="444" t="s">
        <v>211</v>
      </c>
      <c r="B43" s="545" t="s">
        <v>126</v>
      </c>
      <c r="C43" s="546" t="s">
        <v>127</v>
      </c>
      <c r="D43" s="444" t="s">
        <v>221</v>
      </c>
      <c r="E43" s="495">
        <v>445.90000000000009</v>
      </c>
      <c r="F43" s="496"/>
      <c r="G43" s="496">
        <f t="shared" ref="G43:G48" si="0">E43*F43</f>
        <v>0</v>
      </c>
    </row>
    <row r="44" spans="1:7">
      <c r="B44" s="81"/>
      <c r="C44" s="80"/>
      <c r="D44" s="81"/>
      <c r="E44" s="62"/>
      <c r="F44" s="122"/>
      <c r="G44" s="122"/>
    </row>
    <row r="45" spans="1:7">
      <c r="B45" s="81"/>
      <c r="C45" s="19" t="s">
        <v>267</v>
      </c>
      <c r="D45" s="81"/>
      <c r="E45" s="62"/>
      <c r="F45" s="122"/>
      <c r="G45" s="122"/>
    </row>
    <row r="46" spans="1:7" ht="38.25">
      <c r="A46" s="444" t="s">
        <v>209</v>
      </c>
      <c r="B46" s="448" t="s">
        <v>132</v>
      </c>
      <c r="C46" s="445" t="s">
        <v>133</v>
      </c>
      <c r="D46" s="444" t="s">
        <v>221</v>
      </c>
      <c r="E46" s="495">
        <v>445.90000000000009</v>
      </c>
      <c r="F46" s="496"/>
      <c r="G46" s="496">
        <f t="shared" si="0"/>
        <v>0</v>
      </c>
    </row>
    <row r="47" spans="1:7" ht="25.5">
      <c r="A47" s="448" t="s">
        <v>211</v>
      </c>
      <c r="B47" s="448" t="s">
        <v>134</v>
      </c>
      <c r="C47" s="449" t="s">
        <v>135</v>
      </c>
      <c r="D47" s="444" t="s">
        <v>221</v>
      </c>
      <c r="E47" s="495">
        <v>445.90000000000009</v>
      </c>
      <c r="F47" s="496"/>
      <c r="G47" s="496">
        <f t="shared" si="0"/>
        <v>0</v>
      </c>
    </row>
    <row r="48" spans="1:7" ht="38.25">
      <c r="A48" s="448" t="s">
        <v>213</v>
      </c>
      <c r="B48" s="547" t="s">
        <v>128</v>
      </c>
      <c r="C48" s="546" t="s">
        <v>129</v>
      </c>
      <c r="D48" s="444" t="s">
        <v>221</v>
      </c>
      <c r="E48" s="495">
        <v>445.90000000000009</v>
      </c>
      <c r="F48" s="496"/>
      <c r="G48" s="496">
        <f t="shared" si="0"/>
        <v>0</v>
      </c>
    </row>
    <row r="49" spans="1:7">
      <c r="B49" s="81"/>
      <c r="C49" s="80"/>
      <c r="D49" s="81"/>
      <c r="E49" s="62"/>
      <c r="F49" s="122"/>
      <c r="G49" s="122"/>
    </row>
    <row r="50" spans="1:7">
      <c r="B50" s="81"/>
      <c r="C50" s="19" t="s">
        <v>269</v>
      </c>
      <c r="D50" s="81"/>
      <c r="E50" s="62"/>
      <c r="F50" s="122"/>
      <c r="G50" s="122"/>
    </row>
    <row r="51" spans="1:7" ht="38.25">
      <c r="A51" s="444" t="s">
        <v>209</v>
      </c>
      <c r="B51" s="444" t="s">
        <v>270</v>
      </c>
      <c r="C51" s="445" t="s">
        <v>271</v>
      </c>
      <c r="D51" s="444" t="s">
        <v>224</v>
      </c>
      <c r="E51" s="495"/>
      <c r="F51" s="496"/>
      <c r="G51" s="496">
        <f>E51*F51</f>
        <v>0</v>
      </c>
    </row>
    <row r="52" spans="1:7" ht="38.25">
      <c r="A52" s="444" t="s">
        <v>211</v>
      </c>
      <c r="B52" s="444" t="s">
        <v>274</v>
      </c>
      <c r="C52" s="445" t="s">
        <v>275</v>
      </c>
      <c r="D52" s="444" t="s">
        <v>224</v>
      </c>
      <c r="E52" s="495"/>
      <c r="F52" s="496"/>
      <c r="G52" s="496">
        <f>E52*F52</f>
        <v>0</v>
      </c>
    </row>
    <row r="53" spans="1:7">
      <c r="B53" s="81"/>
      <c r="C53" s="80"/>
      <c r="D53" s="81"/>
      <c r="E53" s="62"/>
      <c r="F53" s="122"/>
      <c r="G53" s="122"/>
    </row>
    <row r="54" spans="1:7">
      <c r="B54" s="81"/>
      <c r="C54" s="19" t="s">
        <v>282</v>
      </c>
      <c r="D54" s="81"/>
      <c r="E54" s="62"/>
      <c r="F54" s="122"/>
      <c r="G54" s="49">
        <f>G57</f>
        <v>0</v>
      </c>
    </row>
    <row r="55" spans="1:7">
      <c r="B55" s="81"/>
      <c r="C55" s="19"/>
      <c r="D55" s="81"/>
      <c r="E55" s="62"/>
      <c r="F55" s="122"/>
      <c r="G55" s="122"/>
    </row>
    <row r="56" spans="1:7">
      <c r="B56" s="81"/>
      <c r="C56" s="19" t="s">
        <v>59</v>
      </c>
      <c r="D56" s="81"/>
      <c r="E56" s="62"/>
      <c r="F56" s="122"/>
      <c r="G56" s="122"/>
    </row>
    <row r="57" spans="1:7" ht="25.5">
      <c r="A57" s="444" t="s">
        <v>209</v>
      </c>
      <c r="B57" s="444" t="s">
        <v>91</v>
      </c>
      <c r="C57" s="445" t="s">
        <v>92</v>
      </c>
      <c r="D57" s="444" t="s">
        <v>224</v>
      </c>
      <c r="E57" s="495">
        <v>183.61</v>
      </c>
      <c r="F57" s="496"/>
      <c r="G57" s="496">
        <f>E57*F57</f>
        <v>0</v>
      </c>
    </row>
    <row r="58" spans="1:7">
      <c r="B58" s="81"/>
      <c r="C58" s="80"/>
      <c r="D58" s="81"/>
      <c r="E58" s="62"/>
      <c r="F58" s="122"/>
      <c r="G58" s="122"/>
    </row>
    <row r="59" spans="1:7">
      <c r="B59" s="81"/>
      <c r="C59" s="19" t="s">
        <v>93</v>
      </c>
      <c r="D59" s="81"/>
      <c r="E59" s="62"/>
      <c r="F59" s="122"/>
      <c r="G59" s="49"/>
    </row>
    <row r="60" spans="1:7">
      <c r="B60" s="81"/>
      <c r="C60" s="19"/>
      <c r="D60" s="81"/>
      <c r="E60" s="62"/>
      <c r="F60" s="122"/>
      <c r="G60" s="122"/>
    </row>
    <row r="61" spans="1:7">
      <c r="B61" s="81"/>
      <c r="C61" s="19" t="s">
        <v>94</v>
      </c>
      <c r="D61" s="81"/>
      <c r="E61" s="62"/>
      <c r="F61" s="122"/>
      <c r="G61" s="122"/>
    </row>
    <row r="62" spans="1:7" ht="38.25">
      <c r="A62" s="444" t="s">
        <v>209</v>
      </c>
      <c r="B62" s="444" t="s">
        <v>266</v>
      </c>
      <c r="C62" s="445" t="s">
        <v>95</v>
      </c>
      <c r="D62" s="444" t="s">
        <v>212</v>
      </c>
      <c r="E62" s="495">
        <v>4</v>
      </c>
      <c r="F62" s="496"/>
      <c r="G62" s="496">
        <f>E62*F62</f>
        <v>0</v>
      </c>
    </row>
    <row r="63" spans="1:7">
      <c r="B63" s="81"/>
      <c r="C63" s="80"/>
      <c r="D63" s="81"/>
      <c r="E63" s="62"/>
      <c r="F63" s="62"/>
      <c r="G63" s="62"/>
    </row>
    <row r="64" spans="1:7" ht="13.5" thickBot="1">
      <c r="B64" s="81"/>
      <c r="C64" s="80"/>
      <c r="D64" s="81"/>
      <c r="E64" s="63"/>
      <c r="F64" s="63"/>
      <c r="G64" s="63"/>
    </row>
    <row r="65" spans="3:7" ht="15" customHeight="1">
      <c r="C65" s="3" t="s">
        <v>285</v>
      </c>
      <c r="D65" s="18"/>
      <c r="E65" s="685" t="s">
        <v>136</v>
      </c>
      <c r="F65" s="686"/>
      <c r="G65" s="687"/>
    </row>
    <row r="66" spans="3:7">
      <c r="C66" s="4"/>
      <c r="D66" s="19"/>
      <c r="E66" s="61"/>
      <c r="F66" s="62"/>
      <c r="G66" s="46"/>
    </row>
    <row r="67" spans="3:7">
      <c r="C67" s="4" t="s">
        <v>207</v>
      </c>
      <c r="D67" s="19"/>
      <c r="E67" s="61"/>
      <c r="F67" s="62"/>
      <c r="G67" s="121">
        <f>G6</f>
        <v>0</v>
      </c>
    </row>
    <row r="68" spans="3:7">
      <c r="C68" s="4" t="s">
        <v>286</v>
      </c>
      <c r="D68" s="19"/>
      <c r="E68" s="61"/>
      <c r="F68" s="62"/>
      <c r="G68" s="121">
        <f>G20</f>
        <v>0</v>
      </c>
    </row>
    <row r="69" spans="3:7">
      <c r="C69" s="4" t="s">
        <v>262</v>
      </c>
      <c r="D69" s="19"/>
      <c r="E69" s="51"/>
      <c r="F69" s="39"/>
      <c r="G69" s="121">
        <f>G39</f>
        <v>0</v>
      </c>
    </row>
    <row r="70" spans="3:7">
      <c r="C70" s="4" t="s">
        <v>282</v>
      </c>
      <c r="D70" s="19"/>
      <c r="E70" s="51"/>
      <c r="F70" s="39"/>
      <c r="G70" s="121">
        <f>G54</f>
        <v>0</v>
      </c>
    </row>
    <row r="71" spans="3:7">
      <c r="C71" s="4" t="s">
        <v>93</v>
      </c>
      <c r="D71" s="19"/>
      <c r="E71" s="51"/>
      <c r="F71" s="50"/>
      <c r="G71" s="121">
        <f>G62</f>
        <v>0</v>
      </c>
    </row>
    <row r="72" spans="3:7">
      <c r="C72" s="679" t="s">
        <v>287</v>
      </c>
      <c r="D72" s="689"/>
      <c r="E72" s="41"/>
      <c r="F72" s="50"/>
      <c r="G72" s="30">
        <f>SUM(G67:G71)</f>
        <v>0</v>
      </c>
    </row>
    <row r="73" spans="3:7">
      <c r="C73" s="679" t="s">
        <v>304</v>
      </c>
      <c r="D73" s="689"/>
      <c r="E73" s="41"/>
      <c r="F73" s="50"/>
      <c r="G73" s="30">
        <f>G72*22%</f>
        <v>0</v>
      </c>
    </row>
    <row r="74" spans="3:7" ht="13.5" thickBot="1">
      <c r="C74" s="690" t="s">
        <v>288</v>
      </c>
      <c r="D74" s="691"/>
      <c r="E74" s="42"/>
      <c r="F74" s="55"/>
      <c r="G74" s="31">
        <f>SUM(G72:G73)</f>
        <v>0</v>
      </c>
    </row>
  </sheetData>
  <mergeCells count="5">
    <mergeCell ref="C73:D73"/>
    <mergeCell ref="C74:D74"/>
    <mergeCell ref="E1:F1"/>
    <mergeCell ref="E65:G65"/>
    <mergeCell ref="C72:D72"/>
  </mergeCells>
  <phoneticPr fontId="0" type="noConversion"/>
  <pageMargins left="0.75" right="0.75" top="1" bottom="1" header="0.5" footer="0.5"/>
  <pageSetup paperSize="9" scale="89" fitToHeight="0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H86"/>
  <sheetViews>
    <sheetView zoomScaleNormal="100" workbookViewId="0">
      <selection activeCell="C39" sqref="C39"/>
    </sheetView>
  </sheetViews>
  <sheetFormatPr defaultColWidth="9.140625" defaultRowHeight="12.75"/>
  <cols>
    <col min="1" max="1" width="10.5703125" style="26" bestFit="1" customWidth="1"/>
    <col min="2" max="2" width="11" style="26" bestFit="1" customWidth="1"/>
    <col min="3" max="3" width="29.140625" style="6" customWidth="1"/>
    <col min="4" max="4" width="7.140625" style="26" bestFit="1" customWidth="1"/>
    <col min="5" max="5" width="13.5703125" style="25" customWidth="1"/>
    <col min="6" max="6" width="12" style="53" customWidth="1"/>
    <col min="7" max="7" width="12.28515625" style="53" customWidth="1"/>
    <col min="8" max="8" width="9.140625" style="53"/>
    <col min="9" max="16384" width="9.140625" style="25"/>
  </cols>
  <sheetData>
    <row r="1" spans="1:8" s="20" customFormat="1" ht="36" customHeight="1">
      <c r="A1" s="113" t="s">
        <v>96</v>
      </c>
      <c r="B1" s="114"/>
      <c r="C1" s="113"/>
      <c r="D1" s="114"/>
      <c r="E1" s="692"/>
      <c r="F1" s="692"/>
      <c r="G1" s="115"/>
      <c r="H1" s="68"/>
    </row>
    <row r="2" spans="1:8" s="21" customFormat="1" ht="36.75" customHeight="1">
      <c r="A2" s="100" t="s">
        <v>199</v>
      </c>
      <c r="B2" s="100" t="s">
        <v>200</v>
      </c>
      <c r="C2" s="101" t="s">
        <v>201</v>
      </c>
      <c r="D2" s="100" t="s">
        <v>202</v>
      </c>
      <c r="E2" s="112" t="s">
        <v>203</v>
      </c>
      <c r="F2" s="116" t="s">
        <v>204</v>
      </c>
      <c r="G2" s="116" t="s">
        <v>203</v>
      </c>
      <c r="H2" s="69"/>
    </row>
    <row r="3" spans="1:8" s="23" customFormat="1" ht="15">
      <c r="A3" s="22"/>
      <c r="B3" s="22"/>
      <c r="C3" s="5"/>
      <c r="D3" s="22"/>
      <c r="F3" s="52"/>
      <c r="G3" s="52"/>
      <c r="H3" s="52"/>
    </row>
    <row r="4" spans="1:8">
      <c r="C4" s="24" t="s">
        <v>206</v>
      </c>
    </row>
    <row r="5" spans="1:8">
      <c r="C5" s="24"/>
    </row>
    <row r="6" spans="1:8">
      <c r="C6" s="24" t="s">
        <v>207</v>
      </c>
      <c r="F6" s="27"/>
      <c r="G6" s="32">
        <f>SUM(G9:G14)</f>
        <v>0</v>
      </c>
    </row>
    <row r="7" spans="1:8">
      <c r="C7" s="24"/>
      <c r="F7" s="27"/>
      <c r="G7" s="27"/>
    </row>
    <row r="8" spans="1:8">
      <c r="C8" s="24" t="s">
        <v>208</v>
      </c>
      <c r="F8" s="27"/>
      <c r="G8" s="27"/>
    </row>
    <row r="9" spans="1:8" ht="38.25">
      <c r="A9" s="497" t="s">
        <v>209</v>
      </c>
      <c r="B9" s="497" t="s">
        <v>5</v>
      </c>
      <c r="C9" s="498" t="s">
        <v>6</v>
      </c>
      <c r="D9" s="497" t="s">
        <v>210</v>
      </c>
      <c r="E9" s="499">
        <v>1.6219999999999999</v>
      </c>
      <c r="F9" s="454"/>
      <c r="G9" s="454">
        <f t="shared" ref="G9:G14" si="0">E9*F9</f>
        <v>0</v>
      </c>
    </row>
    <row r="10" spans="1:8" ht="38.25">
      <c r="A10" s="450" t="s">
        <v>211</v>
      </c>
      <c r="B10" s="450" t="s">
        <v>7</v>
      </c>
      <c r="C10" s="451" t="s">
        <v>8</v>
      </c>
      <c r="D10" s="450" t="s">
        <v>212</v>
      </c>
      <c r="E10" s="499">
        <v>53</v>
      </c>
      <c r="F10" s="454"/>
      <c r="G10" s="454">
        <f t="shared" si="0"/>
        <v>0</v>
      </c>
    </row>
    <row r="11" spans="1:8" ht="38.25">
      <c r="A11" s="450" t="s">
        <v>213</v>
      </c>
      <c r="B11" s="450" t="s">
        <v>9</v>
      </c>
      <c r="C11" s="451" t="s">
        <v>10</v>
      </c>
      <c r="D11" s="450" t="s">
        <v>212</v>
      </c>
      <c r="E11" s="499">
        <v>24</v>
      </c>
      <c r="F11" s="454"/>
      <c r="G11" s="454">
        <f t="shared" si="0"/>
        <v>0</v>
      </c>
    </row>
    <row r="12" spans="1:8" ht="38.25">
      <c r="A12" s="497" t="s">
        <v>214</v>
      </c>
      <c r="B12" s="497" t="s">
        <v>97</v>
      </c>
      <c r="C12" s="498" t="s">
        <v>98</v>
      </c>
      <c r="D12" s="497" t="s">
        <v>212</v>
      </c>
      <c r="E12" s="499">
        <v>1</v>
      </c>
      <c r="F12" s="454"/>
      <c r="G12" s="454">
        <f t="shared" si="0"/>
        <v>0</v>
      </c>
    </row>
    <row r="13" spans="1:8" ht="38.25">
      <c r="A13" s="497" t="s">
        <v>278</v>
      </c>
      <c r="B13" s="497" t="s">
        <v>99</v>
      </c>
      <c r="C13" s="498" t="s">
        <v>100</v>
      </c>
      <c r="D13" s="497" t="s">
        <v>212</v>
      </c>
      <c r="E13" s="499">
        <v>0.5</v>
      </c>
      <c r="F13" s="454"/>
      <c r="G13" s="454">
        <f t="shared" si="0"/>
        <v>0</v>
      </c>
    </row>
    <row r="14" spans="1:8">
      <c r="A14" s="497" t="s">
        <v>301</v>
      </c>
      <c r="B14" s="497" t="s">
        <v>215</v>
      </c>
      <c r="C14" s="498" t="s">
        <v>216</v>
      </c>
      <c r="D14" s="497" t="s">
        <v>217</v>
      </c>
      <c r="E14" s="499">
        <v>20</v>
      </c>
      <c r="F14" s="454"/>
      <c r="G14" s="454">
        <f t="shared" si="0"/>
        <v>0</v>
      </c>
    </row>
    <row r="15" spans="1:8">
      <c r="A15" s="33"/>
      <c r="B15" s="33"/>
      <c r="C15" s="7"/>
      <c r="D15" s="33"/>
      <c r="E15" s="120"/>
      <c r="F15" s="27"/>
      <c r="G15" s="27"/>
    </row>
    <row r="16" spans="1:8">
      <c r="A16" s="33"/>
      <c r="B16" s="33"/>
      <c r="C16" s="34" t="s">
        <v>218</v>
      </c>
      <c r="D16" s="33"/>
      <c r="E16" s="120"/>
      <c r="F16" s="27"/>
      <c r="G16" s="27"/>
    </row>
    <row r="17" spans="1:7" ht="38.25">
      <c r="A17" s="497" t="s">
        <v>209</v>
      </c>
      <c r="B17" s="497" t="s">
        <v>219</v>
      </c>
      <c r="C17" s="498" t="s">
        <v>220</v>
      </c>
      <c r="D17" s="497" t="s">
        <v>221</v>
      </c>
      <c r="E17" s="499"/>
      <c r="F17" s="454"/>
      <c r="G17" s="454">
        <f>E17*F17</f>
        <v>0</v>
      </c>
    </row>
    <row r="18" spans="1:7">
      <c r="A18" s="33"/>
      <c r="B18" s="33"/>
      <c r="C18" s="7"/>
      <c r="D18" s="33"/>
      <c r="E18" s="120"/>
      <c r="F18" s="27"/>
      <c r="G18" s="27"/>
    </row>
    <row r="19" spans="1:7">
      <c r="A19" s="33"/>
      <c r="B19" s="33"/>
      <c r="C19" s="34" t="s">
        <v>227</v>
      </c>
      <c r="D19" s="33"/>
      <c r="E19" s="120"/>
      <c r="F19" s="27"/>
      <c r="G19" s="27"/>
    </row>
    <row r="20" spans="1:7" ht="38.25">
      <c r="A20" s="497" t="s">
        <v>209</v>
      </c>
      <c r="B20" s="497" t="s">
        <v>228</v>
      </c>
      <c r="C20" s="498" t="s">
        <v>229</v>
      </c>
      <c r="D20" s="497" t="s">
        <v>212</v>
      </c>
      <c r="E20" s="499"/>
      <c r="F20" s="454"/>
      <c r="G20" s="454">
        <f>E20*F20</f>
        <v>0</v>
      </c>
    </row>
    <row r="21" spans="1:7" ht="25.5">
      <c r="A21" s="497" t="s">
        <v>211</v>
      </c>
      <c r="B21" s="497" t="s">
        <v>230</v>
      </c>
      <c r="C21" s="498" t="s">
        <v>231</v>
      </c>
      <c r="D21" s="497" t="s">
        <v>212</v>
      </c>
      <c r="E21" s="499"/>
      <c r="F21" s="454"/>
      <c r="G21" s="454">
        <f>E21*F21</f>
        <v>0</v>
      </c>
    </row>
    <row r="22" spans="1:7" ht="25.5">
      <c r="A22" s="497" t="s">
        <v>213</v>
      </c>
      <c r="B22" s="497" t="s">
        <v>232</v>
      </c>
      <c r="C22" s="498" t="s">
        <v>233</v>
      </c>
      <c r="D22" s="497" t="s">
        <v>212</v>
      </c>
      <c r="E22" s="499"/>
      <c r="F22" s="454"/>
      <c r="G22" s="454">
        <f>E22*F22</f>
        <v>0</v>
      </c>
    </row>
    <row r="23" spans="1:7">
      <c r="A23" s="33"/>
      <c r="B23" s="33"/>
      <c r="C23" s="7"/>
      <c r="D23" s="33"/>
      <c r="E23" s="120"/>
      <c r="F23" s="27"/>
      <c r="G23" s="27"/>
    </row>
    <row r="24" spans="1:7">
      <c r="A24" s="33"/>
      <c r="B24" s="33"/>
      <c r="C24" s="34" t="s">
        <v>234</v>
      </c>
      <c r="D24" s="33"/>
      <c r="E24" s="120"/>
      <c r="F24" s="27"/>
      <c r="G24" s="32">
        <f>SUM(G27:G38)</f>
        <v>0</v>
      </c>
    </row>
    <row r="25" spans="1:7">
      <c r="A25" s="33"/>
      <c r="B25" s="33"/>
      <c r="C25" s="34"/>
      <c r="D25" s="33"/>
      <c r="E25" s="120"/>
      <c r="F25" s="27"/>
      <c r="G25" s="27"/>
    </row>
    <row r="26" spans="1:7">
      <c r="A26" s="33"/>
      <c r="B26" s="33"/>
      <c r="C26" s="34" t="s">
        <v>235</v>
      </c>
      <c r="D26" s="33"/>
      <c r="E26" s="120"/>
      <c r="F26" s="27"/>
      <c r="G26" s="27"/>
    </row>
    <row r="27" spans="1:7" ht="38.25">
      <c r="A27" s="450" t="s">
        <v>209</v>
      </c>
      <c r="B27" s="450" t="s">
        <v>236</v>
      </c>
      <c r="C27" s="451" t="s">
        <v>237</v>
      </c>
      <c r="D27" s="450" t="s">
        <v>238</v>
      </c>
      <c r="E27" s="499">
        <v>175</v>
      </c>
      <c r="F27" s="454"/>
      <c r="G27" s="454">
        <f>E27*F27</f>
        <v>0</v>
      </c>
    </row>
    <row r="28" spans="1:7" ht="38.25">
      <c r="A28" s="497" t="s">
        <v>211</v>
      </c>
      <c r="B28" s="497" t="s">
        <v>239</v>
      </c>
      <c r="C28" s="498" t="s">
        <v>240</v>
      </c>
      <c r="D28" s="497" t="s">
        <v>238</v>
      </c>
      <c r="E28" s="499">
        <v>35</v>
      </c>
      <c r="F28" s="454"/>
      <c r="G28" s="454">
        <f t="shared" ref="G28:G38" si="1">E28*F28</f>
        <v>0</v>
      </c>
    </row>
    <row r="29" spans="1:7" ht="38.25">
      <c r="A29" s="450" t="s">
        <v>213</v>
      </c>
      <c r="B29" s="450" t="s">
        <v>83</v>
      </c>
      <c r="C29" s="451" t="s">
        <v>84</v>
      </c>
      <c r="D29" s="450" t="s">
        <v>238</v>
      </c>
      <c r="E29" s="499">
        <v>553.60000000000014</v>
      </c>
      <c r="F29" s="454"/>
      <c r="G29" s="454">
        <f t="shared" si="1"/>
        <v>0</v>
      </c>
    </row>
    <row r="30" spans="1:7" ht="76.5">
      <c r="A30" s="450" t="s">
        <v>214</v>
      </c>
      <c r="B30" s="450" t="s">
        <v>35</v>
      </c>
      <c r="C30" s="451" t="s">
        <v>36</v>
      </c>
      <c r="D30" s="450" t="s">
        <v>238</v>
      </c>
      <c r="E30" s="499">
        <v>1224.04</v>
      </c>
      <c r="F30" s="454"/>
      <c r="G30" s="454">
        <f t="shared" si="1"/>
        <v>0</v>
      </c>
    </row>
    <row r="31" spans="1:7">
      <c r="E31" s="120"/>
      <c r="F31" s="27"/>
      <c r="G31" s="27"/>
    </row>
    <row r="32" spans="1:7">
      <c r="C32" s="24" t="s">
        <v>241</v>
      </c>
      <c r="E32" s="120"/>
      <c r="F32" s="27"/>
      <c r="G32" s="27"/>
    </row>
    <row r="33" spans="1:8" ht="25.5">
      <c r="A33" s="450" t="s">
        <v>209</v>
      </c>
      <c r="B33" s="450" t="s">
        <v>242</v>
      </c>
      <c r="C33" s="451" t="s">
        <v>243</v>
      </c>
      <c r="D33" s="450" t="s">
        <v>221</v>
      </c>
      <c r="E33" s="499"/>
      <c r="F33" s="454"/>
      <c r="G33" s="454"/>
    </row>
    <row r="34" spans="1:8" ht="51">
      <c r="A34" s="450" t="s">
        <v>211</v>
      </c>
      <c r="B34" s="450" t="s">
        <v>317</v>
      </c>
      <c r="C34" s="451" t="s">
        <v>316</v>
      </c>
      <c r="D34" s="450" t="s">
        <v>221</v>
      </c>
      <c r="E34" s="500">
        <v>2914</v>
      </c>
      <c r="F34" s="454"/>
      <c r="G34" s="454">
        <f t="shared" si="1"/>
        <v>0</v>
      </c>
    </row>
    <row r="35" spans="1:8">
      <c r="E35" s="120"/>
      <c r="F35" s="27"/>
      <c r="G35" s="27"/>
    </row>
    <row r="36" spans="1:8" ht="25.5">
      <c r="C36" s="24" t="s">
        <v>244</v>
      </c>
      <c r="E36" s="120"/>
      <c r="F36" s="27"/>
      <c r="G36" s="27"/>
    </row>
    <row r="37" spans="1:8" ht="38.25">
      <c r="A37" s="450" t="s">
        <v>209</v>
      </c>
      <c r="B37" s="450" t="s">
        <v>101</v>
      </c>
      <c r="C37" s="451" t="s">
        <v>102</v>
      </c>
      <c r="D37" s="450" t="s">
        <v>238</v>
      </c>
      <c r="E37" s="499">
        <v>1133.3900000000001</v>
      </c>
      <c r="F37" s="454"/>
      <c r="G37" s="454">
        <f t="shared" si="1"/>
        <v>0</v>
      </c>
    </row>
    <row r="38" spans="1:8" ht="38.25">
      <c r="A38" s="450" t="s">
        <v>209</v>
      </c>
      <c r="B38" s="450" t="s">
        <v>41</v>
      </c>
      <c r="C38" s="501" t="s">
        <v>42</v>
      </c>
      <c r="D38" s="450" t="s">
        <v>238</v>
      </c>
      <c r="E38" s="499">
        <v>1074</v>
      </c>
      <c r="F38" s="454"/>
      <c r="G38" s="454">
        <f t="shared" si="1"/>
        <v>0</v>
      </c>
    </row>
    <row r="39" spans="1:8">
      <c r="E39" s="120"/>
      <c r="F39" s="27"/>
      <c r="G39" s="27"/>
    </row>
    <row r="40" spans="1:8" ht="25.5">
      <c r="C40" s="24" t="s">
        <v>254</v>
      </c>
      <c r="E40" s="120"/>
      <c r="F40" s="27"/>
      <c r="G40" s="27"/>
    </row>
    <row r="41" spans="1:8" ht="25.5">
      <c r="A41" s="450" t="s">
        <v>209</v>
      </c>
      <c r="B41" s="450" t="s">
        <v>45</v>
      </c>
      <c r="C41" s="451" t="s">
        <v>46</v>
      </c>
      <c r="D41" s="450" t="s">
        <v>257</v>
      </c>
      <c r="E41" s="499"/>
      <c r="F41" s="454"/>
      <c r="G41" s="454">
        <f>E41*F41</f>
        <v>0</v>
      </c>
    </row>
    <row r="42" spans="1:8">
      <c r="E42" s="120"/>
      <c r="F42" s="27"/>
      <c r="G42" s="27"/>
    </row>
    <row r="43" spans="1:8">
      <c r="C43" s="24" t="s">
        <v>262</v>
      </c>
      <c r="E43" s="120"/>
      <c r="F43" s="27"/>
      <c r="G43" s="32">
        <f>SUM(G46:G58)</f>
        <v>0</v>
      </c>
    </row>
    <row r="44" spans="1:8">
      <c r="C44" s="24"/>
      <c r="E44" s="120"/>
      <c r="F44" s="27"/>
      <c r="G44" s="27"/>
    </row>
    <row r="45" spans="1:8">
      <c r="C45" s="24" t="s">
        <v>263</v>
      </c>
      <c r="E45" s="120"/>
      <c r="F45" s="27"/>
      <c r="G45" s="27"/>
    </row>
    <row r="46" spans="1:8" ht="25.5">
      <c r="A46" s="450" t="s">
        <v>209</v>
      </c>
      <c r="B46" s="450" t="s">
        <v>103</v>
      </c>
      <c r="C46" s="451" t="s">
        <v>104</v>
      </c>
      <c r="D46" s="450" t="s">
        <v>238</v>
      </c>
      <c r="E46" s="499">
        <v>208.95000000000002</v>
      </c>
      <c r="F46" s="454"/>
      <c r="G46" s="454">
        <f>E46*F46</f>
        <v>0</v>
      </c>
    </row>
    <row r="47" spans="1:8" ht="38.25">
      <c r="A47" s="450" t="s">
        <v>211</v>
      </c>
      <c r="B47" s="450" t="s">
        <v>105</v>
      </c>
      <c r="C47" s="451" t="s">
        <v>106</v>
      </c>
      <c r="D47" s="450" t="s">
        <v>238</v>
      </c>
      <c r="E47" s="499">
        <v>2187.19</v>
      </c>
      <c r="F47" s="454"/>
      <c r="G47" s="454">
        <f t="shared" ref="G47:G58" si="2">E47*F47</f>
        <v>0</v>
      </c>
    </row>
    <row r="48" spans="1:8" s="108" customFormat="1" ht="51">
      <c r="A48" s="502" t="s">
        <v>211</v>
      </c>
      <c r="B48" s="502" t="s">
        <v>314</v>
      </c>
      <c r="C48" s="501" t="s">
        <v>315</v>
      </c>
      <c r="D48" s="502" t="s">
        <v>221</v>
      </c>
      <c r="E48" s="500">
        <v>1683</v>
      </c>
      <c r="F48" s="503"/>
      <c r="G48" s="454">
        <f t="shared" si="2"/>
        <v>0</v>
      </c>
      <c r="H48" s="109"/>
    </row>
    <row r="49" spans="1:7">
      <c r="E49" s="120"/>
      <c r="F49" s="27"/>
      <c r="G49" s="27"/>
    </row>
    <row r="50" spans="1:7">
      <c r="C50" s="24" t="s">
        <v>267</v>
      </c>
      <c r="E50" s="120"/>
      <c r="F50" s="27"/>
      <c r="G50" s="27"/>
    </row>
    <row r="51" spans="1:7" ht="63.75">
      <c r="A51" s="450" t="s">
        <v>209</v>
      </c>
      <c r="B51" s="452" t="s">
        <v>130</v>
      </c>
      <c r="C51" s="548" t="s">
        <v>131</v>
      </c>
      <c r="D51" s="450" t="s">
        <v>221</v>
      </c>
      <c r="E51" s="499">
        <v>6099.3000000000011</v>
      </c>
      <c r="F51" s="454"/>
      <c r="G51" s="454">
        <f t="shared" si="2"/>
        <v>0</v>
      </c>
    </row>
    <row r="52" spans="1:7">
      <c r="E52" s="120"/>
      <c r="F52" s="27"/>
      <c r="G52" s="27"/>
    </row>
    <row r="53" spans="1:7">
      <c r="C53" s="24" t="s">
        <v>269</v>
      </c>
      <c r="E53" s="120"/>
      <c r="F53" s="27"/>
      <c r="G53" s="27"/>
    </row>
    <row r="54" spans="1:7" ht="51">
      <c r="A54" s="450" t="s">
        <v>209</v>
      </c>
      <c r="B54" s="450" t="s">
        <v>270</v>
      </c>
      <c r="C54" s="451" t="s">
        <v>271</v>
      </c>
      <c r="D54" s="450" t="s">
        <v>224</v>
      </c>
      <c r="E54" s="499">
        <v>549.07000000000016</v>
      </c>
      <c r="F54" s="454"/>
      <c r="G54" s="454">
        <f t="shared" si="2"/>
        <v>0</v>
      </c>
    </row>
    <row r="55" spans="1:7" ht="51">
      <c r="A55" s="450" t="s">
        <v>211</v>
      </c>
      <c r="B55" s="450" t="s">
        <v>107</v>
      </c>
      <c r="C55" s="451" t="s">
        <v>108</v>
      </c>
      <c r="D55" s="450" t="s">
        <v>224</v>
      </c>
      <c r="E55" s="499">
        <v>1320</v>
      </c>
      <c r="F55" s="454"/>
      <c r="G55" s="454">
        <f t="shared" si="2"/>
        <v>0</v>
      </c>
    </row>
    <row r="56" spans="1:7">
      <c r="E56" s="120"/>
      <c r="F56" s="27"/>
      <c r="G56" s="27"/>
    </row>
    <row r="57" spans="1:7">
      <c r="C57" s="24" t="s">
        <v>281</v>
      </c>
      <c r="E57" s="120"/>
      <c r="F57" s="27"/>
      <c r="G57" s="27"/>
    </row>
    <row r="58" spans="1:7" ht="25.5">
      <c r="A58" s="450" t="s">
        <v>209</v>
      </c>
      <c r="B58" s="450" t="s">
        <v>109</v>
      </c>
      <c r="C58" s="451" t="s">
        <v>110</v>
      </c>
      <c r="D58" s="450" t="s">
        <v>238</v>
      </c>
      <c r="E58" s="499">
        <v>114.36000000000001</v>
      </c>
      <c r="F58" s="454"/>
      <c r="G58" s="454">
        <f t="shared" si="2"/>
        <v>0</v>
      </c>
    </row>
    <row r="59" spans="1:7">
      <c r="E59" s="120"/>
      <c r="F59" s="27"/>
      <c r="G59" s="27"/>
    </row>
    <row r="60" spans="1:7" ht="25.5">
      <c r="C60" s="24" t="s">
        <v>294</v>
      </c>
      <c r="E60" s="120"/>
      <c r="F60" s="27"/>
      <c r="G60" s="32">
        <f>SUM(G63:G75)</f>
        <v>0</v>
      </c>
    </row>
    <row r="61" spans="1:7">
      <c r="C61" s="24"/>
      <c r="E61" s="120"/>
      <c r="F61" s="27"/>
      <c r="G61" s="27"/>
    </row>
    <row r="62" spans="1:7">
      <c r="C62" s="24" t="s">
        <v>295</v>
      </c>
      <c r="E62" s="120"/>
      <c r="F62" s="27"/>
      <c r="G62" s="27"/>
    </row>
    <row r="63" spans="1:7" ht="25.5">
      <c r="A63" s="450" t="s">
        <v>209</v>
      </c>
      <c r="B63" s="450" t="s">
        <v>111</v>
      </c>
      <c r="C63" s="451" t="s">
        <v>112</v>
      </c>
      <c r="D63" s="450" t="s">
        <v>221</v>
      </c>
      <c r="E63" s="499">
        <v>2418.3000000000002</v>
      </c>
      <c r="F63" s="454"/>
      <c r="G63" s="454">
        <f>E63*F63</f>
        <v>0</v>
      </c>
    </row>
    <row r="64" spans="1:7">
      <c r="E64" s="120"/>
      <c r="F64" s="27"/>
      <c r="G64" s="27"/>
    </row>
    <row r="65" spans="1:7">
      <c r="C65" s="24" t="s">
        <v>113</v>
      </c>
      <c r="E65" s="120"/>
      <c r="F65" s="27"/>
      <c r="G65" s="27"/>
    </row>
    <row r="66" spans="1:7" ht="51">
      <c r="A66" s="450" t="s">
        <v>209</v>
      </c>
      <c r="B66" s="450" t="s">
        <v>298</v>
      </c>
      <c r="C66" s="451" t="s">
        <v>313</v>
      </c>
      <c r="D66" s="450" t="s">
        <v>297</v>
      </c>
      <c r="E66" s="499">
        <v>45905</v>
      </c>
      <c r="F66" s="454"/>
      <c r="G66" s="454">
        <f t="shared" ref="G66:G75" si="3">E66*F66</f>
        <v>0</v>
      </c>
    </row>
    <row r="67" spans="1:7">
      <c r="E67" s="120"/>
      <c r="F67" s="27"/>
      <c r="G67" s="27"/>
    </row>
    <row r="68" spans="1:7" ht="25.5">
      <c r="C68" s="24" t="s">
        <v>114</v>
      </c>
      <c r="E68" s="120"/>
      <c r="F68" s="27"/>
      <c r="G68" s="27"/>
    </row>
    <row r="69" spans="1:7" ht="38.25">
      <c r="A69" s="450" t="s">
        <v>209</v>
      </c>
      <c r="B69" s="450" t="s">
        <v>299</v>
      </c>
      <c r="C69" s="451" t="s">
        <v>300</v>
      </c>
      <c r="D69" s="450" t="s">
        <v>238</v>
      </c>
      <c r="E69" s="499">
        <v>93</v>
      </c>
      <c r="F69" s="454"/>
      <c r="G69" s="454">
        <f t="shared" si="3"/>
        <v>0</v>
      </c>
    </row>
    <row r="70" spans="1:7" ht="38.25">
      <c r="A70" s="450" t="s">
        <v>211</v>
      </c>
      <c r="B70" s="450" t="s">
        <v>115</v>
      </c>
      <c r="C70" s="451" t="s">
        <v>311</v>
      </c>
      <c r="D70" s="450" t="s">
        <v>238</v>
      </c>
      <c r="E70" s="499">
        <v>357</v>
      </c>
      <c r="F70" s="454"/>
      <c r="G70" s="454">
        <f t="shared" si="3"/>
        <v>0</v>
      </c>
    </row>
    <row r="71" spans="1:7" ht="38.25">
      <c r="A71" s="450" t="s">
        <v>213</v>
      </c>
      <c r="B71" s="450" t="s">
        <v>116</v>
      </c>
      <c r="C71" s="451" t="s">
        <v>312</v>
      </c>
      <c r="D71" s="450" t="s">
        <v>238</v>
      </c>
      <c r="E71" s="499">
        <v>255</v>
      </c>
      <c r="F71" s="454"/>
      <c r="G71" s="454">
        <f t="shared" si="3"/>
        <v>0</v>
      </c>
    </row>
    <row r="72" spans="1:7">
      <c r="E72" s="120"/>
      <c r="F72" s="27"/>
      <c r="G72" s="27"/>
    </row>
    <row r="73" spans="1:7" ht="25.5">
      <c r="C73" s="24" t="s">
        <v>296</v>
      </c>
      <c r="E73" s="120"/>
      <c r="F73" s="27"/>
      <c r="G73" s="27"/>
    </row>
    <row r="74" spans="1:7" ht="76.5">
      <c r="A74" s="450" t="s">
        <v>209</v>
      </c>
      <c r="B74" s="450" t="s">
        <v>117</v>
      </c>
      <c r="C74" s="451" t="s">
        <v>118</v>
      </c>
      <c r="D74" s="450" t="s">
        <v>224</v>
      </c>
      <c r="E74" s="499">
        <v>954.1</v>
      </c>
      <c r="F74" s="454"/>
      <c r="G74" s="454">
        <f t="shared" si="3"/>
        <v>0</v>
      </c>
    </row>
    <row r="75" spans="1:7" ht="38.25">
      <c r="A75" s="450" t="s">
        <v>211</v>
      </c>
      <c r="B75" s="450" t="s">
        <v>119</v>
      </c>
      <c r="C75" s="451" t="s">
        <v>120</v>
      </c>
      <c r="D75" s="450" t="s">
        <v>224</v>
      </c>
      <c r="E75" s="499">
        <v>0</v>
      </c>
      <c r="F75" s="454"/>
      <c r="G75" s="454">
        <f t="shared" si="3"/>
        <v>0</v>
      </c>
    </row>
    <row r="77" spans="1:7" ht="13.5" thickBot="1"/>
    <row r="78" spans="1:7" ht="15" customHeight="1">
      <c r="C78" s="8" t="s">
        <v>285</v>
      </c>
      <c r="D78" s="28"/>
      <c r="E78" s="685" t="s">
        <v>136</v>
      </c>
      <c r="F78" s="686"/>
      <c r="G78" s="687"/>
    </row>
    <row r="79" spans="1:7">
      <c r="C79" s="9"/>
      <c r="D79" s="29"/>
      <c r="E79" s="70"/>
      <c r="F79" s="71"/>
      <c r="G79" s="72"/>
    </row>
    <row r="80" spans="1:7">
      <c r="C80" s="9" t="s">
        <v>207</v>
      </c>
      <c r="D80" s="29"/>
      <c r="E80" s="70"/>
      <c r="F80" s="71"/>
      <c r="G80" s="117">
        <f>G6</f>
        <v>0</v>
      </c>
    </row>
    <row r="81" spans="3:7">
      <c r="C81" s="9" t="s">
        <v>286</v>
      </c>
      <c r="D81" s="29"/>
      <c r="E81" s="70"/>
      <c r="F81" s="71"/>
      <c r="G81" s="117">
        <f>G24</f>
        <v>0</v>
      </c>
    </row>
    <row r="82" spans="3:7">
      <c r="C82" s="9" t="s">
        <v>262</v>
      </c>
      <c r="D82" s="29"/>
      <c r="E82" s="73"/>
      <c r="F82" s="74"/>
      <c r="G82" s="117">
        <f>G43</f>
        <v>0</v>
      </c>
    </row>
    <row r="83" spans="3:7" ht="25.5">
      <c r="C83" s="9" t="s">
        <v>294</v>
      </c>
      <c r="D83" s="29"/>
      <c r="E83" s="73"/>
      <c r="F83" s="74"/>
      <c r="G83" s="30">
        <f>G60</f>
        <v>0</v>
      </c>
    </row>
    <row r="84" spans="3:7">
      <c r="C84" s="681" t="s">
        <v>287</v>
      </c>
      <c r="D84" s="682"/>
      <c r="E84" s="73"/>
      <c r="F84" s="74"/>
      <c r="G84" s="30">
        <f>SUM(G79:G83)</f>
        <v>0</v>
      </c>
    </row>
    <row r="85" spans="3:7">
      <c r="C85" s="681" t="s">
        <v>304</v>
      </c>
      <c r="D85" s="682"/>
      <c r="E85" s="73"/>
      <c r="F85" s="74"/>
      <c r="G85" s="30">
        <f>G84*22%</f>
        <v>0</v>
      </c>
    </row>
    <row r="86" spans="3:7" ht="13.5" thickBot="1">
      <c r="C86" s="683" t="s">
        <v>288</v>
      </c>
      <c r="D86" s="684"/>
      <c r="E86" s="75"/>
      <c r="F86" s="76"/>
      <c r="G86" s="31">
        <f>SUM(G84:G85)</f>
        <v>0</v>
      </c>
    </row>
  </sheetData>
  <mergeCells count="5">
    <mergeCell ref="C85:D85"/>
    <mergeCell ref="C86:D86"/>
    <mergeCell ref="E1:F1"/>
    <mergeCell ref="E78:G78"/>
    <mergeCell ref="C84:D84"/>
  </mergeCells>
  <phoneticPr fontId="0" type="noConversion"/>
  <pageMargins left="0.75" right="0.75" top="1" bottom="1" header="0.5" footer="0.5"/>
  <pageSetup paperSize="9" scale="90" fitToHeight="0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70"/>
  <sheetViews>
    <sheetView zoomScaleNormal="100" workbookViewId="0">
      <selection activeCell="F43" sqref="F43"/>
    </sheetView>
  </sheetViews>
  <sheetFormatPr defaultColWidth="9.140625" defaultRowHeight="12.75"/>
  <cols>
    <col min="1" max="1" width="10.7109375" style="26" customWidth="1"/>
    <col min="2" max="2" width="10.140625" style="26" bestFit="1" customWidth="1"/>
    <col min="3" max="3" width="30.28515625" style="6" customWidth="1"/>
    <col min="4" max="4" width="7.140625" style="26" bestFit="1" customWidth="1"/>
    <col min="5" max="5" width="10.7109375" style="65" customWidth="1"/>
    <col min="6" max="6" width="10.42578125" style="65" customWidth="1"/>
    <col min="7" max="7" width="12" style="65" customWidth="1"/>
    <col min="8" max="8" width="12.5703125" style="25" customWidth="1"/>
    <col min="9" max="16384" width="9.140625" style="25"/>
  </cols>
  <sheetData>
    <row r="1" spans="1:7" s="20" customFormat="1" ht="18" customHeight="1">
      <c r="A1" s="113" t="s">
        <v>121</v>
      </c>
      <c r="B1" s="114"/>
      <c r="C1" s="113"/>
      <c r="D1" s="114"/>
      <c r="E1" s="692"/>
      <c r="F1" s="692"/>
      <c r="G1" s="111"/>
    </row>
    <row r="2" spans="1:7" s="21" customFormat="1" ht="43.5" customHeight="1">
      <c r="A2" s="100" t="s">
        <v>199</v>
      </c>
      <c r="B2" s="100" t="s">
        <v>200</v>
      </c>
      <c r="C2" s="101" t="s">
        <v>201</v>
      </c>
      <c r="D2" s="100" t="s">
        <v>202</v>
      </c>
      <c r="E2" s="112" t="s">
        <v>203</v>
      </c>
      <c r="F2" s="112" t="s">
        <v>204</v>
      </c>
      <c r="G2" s="112" t="s">
        <v>205</v>
      </c>
    </row>
    <row r="3" spans="1:7" s="23" customFormat="1" ht="15">
      <c r="A3" s="22"/>
      <c r="B3" s="22"/>
      <c r="C3" s="5"/>
      <c r="D3" s="22"/>
      <c r="E3" s="64"/>
      <c r="F3" s="64"/>
      <c r="G3" s="64"/>
    </row>
    <row r="4" spans="1:7">
      <c r="C4" s="24" t="s">
        <v>206</v>
      </c>
    </row>
    <row r="5" spans="1:7">
      <c r="C5" s="24"/>
    </row>
    <row r="6" spans="1:7">
      <c r="C6" s="24" t="s">
        <v>207</v>
      </c>
      <c r="F6" s="118"/>
      <c r="G6" s="119">
        <f>SUM(G9:G14)</f>
        <v>0</v>
      </c>
    </row>
    <row r="7" spans="1:7">
      <c r="C7" s="24"/>
      <c r="F7" s="118"/>
      <c r="G7" s="118"/>
    </row>
    <row r="8" spans="1:7">
      <c r="C8" s="24" t="s">
        <v>208</v>
      </c>
      <c r="F8" s="118"/>
      <c r="G8" s="118"/>
    </row>
    <row r="9" spans="1:7" ht="38.25">
      <c r="A9" s="497" t="s">
        <v>209</v>
      </c>
      <c r="B9" s="497" t="s">
        <v>5</v>
      </c>
      <c r="C9" s="498" t="s">
        <v>6</v>
      </c>
      <c r="D9" s="497" t="s">
        <v>210</v>
      </c>
      <c r="E9" s="504">
        <v>0.36940000000000006</v>
      </c>
      <c r="F9" s="505"/>
      <c r="G9" s="506">
        <f>E9*F9</f>
        <v>0</v>
      </c>
    </row>
    <row r="10" spans="1:7" ht="38.25">
      <c r="A10" s="450" t="s">
        <v>211</v>
      </c>
      <c r="B10" s="450" t="s">
        <v>7</v>
      </c>
      <c r="C10" s="451" t="s">
        <v>8</v>
      </c>
      <c r="D10" s="450" t="s">
        <v>212</v>
      </c>
      <c r="E10" s="504">
        <v>24</v>
      </c>
      <c r="F10" s="506"/>
      <c r="G10" s="506">
        <f>E10*F10</f>
        <v>0</v>
      </c>
    </row>
    <row r="11" spans="1:7">
      <c r="A11" s="450" t="s">
        <v>213</v>
      </c>
      <c r="B11" s="450" t="s">
        <v>215</v>
      </c>
      <c r="C11" s="451" t="s">
        <v>216</v>
      </c>
      <c r="D11" s="450" t="s">
        <v>217</v>
      </c>
      <c r="E11" s="504">
        <v>23</v>
      </c>
      <c r="F11" s="506"/>
      <c r="G11" s="506">
        <f>E11*F11</f>
        <v>0</v>
      </c>
    </row>
    <row r="12" spans="1:7">
      <c r="F12" s="118"/>
      <c r="G12" s="118"/>
    </row>
    <row r="13" spans="1:7">
      <c r="A13" s="33"/>
      <c r="B13" s="33"/>
      <c r="C13" s="34" t="s">
        <v>218</v>
      </c>
      <c r="D13" s="33"/>
      <c r="F13" s="118"/>
      <c r="G13" s="118"/>
    </row>
    <row r="14" spans="1:7" ht="38.25">
      <c r="A14" s="497" t="s">
        <v>209</v>
      </c>
      <c r="B14" s="497" t="s">
        <v>19</v>
      </c>
      <c r="C14" s="498" t="s">
        <v>20</v>
      </c>
      <c r="D14" s="497" t="s">
        <v>221</v>
      </c>
      <c r="E14" s="504">
        <v>268.70000000000005</v>
      </c>
      <c r="F14" s="506"/>
      <c r="G14" s="506">
        <f>E14*F14</f>
        <v>0</v>
      </c>
    </row>
    <row r="15" spans="1:7">
      <c r="A15" s="33"/>
      <c r="B15" s="33"/>
      <c r="C15" s="7"/>
      <c r="D15" s="33"/>
      <c r="F15" s="118"/>
      <c r="G15" s="118"/>
    </row>
    <row r="16" spans="1:7">
      <c r="A16" s="33"/>
      <c r="B16" s="33"/>
      <c r="C16" s="34" t="s">
        <v>227</v>
      </c>
      <c r="D16" s="33"/>
      <c r="F16" s="118"/>
      <c r="G16" s="118"/>
    </row>
    <row r="17" spans="1:8" ht="25.5">
      <c r="A17" s="497" t="s">
        <v>209</v>
      </c>
      <c r="B17" s="497" t="s">
        <v>230</v>
      </c>
      <c r="C17" s="498" t="s">
        <v>231</v>
      </c>
      <c r="D17" s="497" t="s">
        <v>212</v>
      </c>
      <c r="E17" s="507"/>
      <c r="F17" s="506"/>
      <c r="G17" s="506"/>
    </row>
    <row r="18" spans="1:8" ht="25.5">
      <c r="A18" s="497" t="s">
        <v>211</v>
      </c>
      <c r="B18" s="497" t="s">
        <v>232</v>
      </c>
      <c r="C18" s="498" t="s">
        <v>233</v>
      </c>
      <c r="D18" s="497" t="s">
        <v>212</v>
      </c>
      <c r="E18" s="507"/>
      <c r="F18" s="506"/>
      <c r="G18" s="506"/>
    </row>
    <row r="19" spans="1:8">
      <c r="A19" s="33"/>
      <c r="B19" s="33"/>
      <c r="C19" s="7"/>
      <c r="D19" s="33"/>
      <c r="F19" s="118"/>
      <c r="G19" s="118"/>
    </row>
    <row r="20" spans="1:8">
      <c r="A20" s="33"/>
      <c r="B20" s="33"/>
      <c r="C20" s="34" t="s">
        <v>234</v>
      </c>
      <c r="D20" s="33"/>
      <c r="F20" s="118"/>
      <c r="G20" s="32">
        <f>SUM(G23:G43)</f>
        <v>0</v>
      </c>
    </row>
    <row r="21" spans="1:8">
      <c r="A21" s="33"/>
      <c r="B21" s="33"/>
      <c r="C21" s="34"/>
      <c r="D21" s="33"/>
      <c r="F21" s="118"/>
      <c r="G21" s="118"/>
    </row>
    <row r="22" spans="1:8">
      <c r="A22" s="33"/>
      <c r="B22" s="33"/>
      <c r="C22" s="34" t="s">
        <v>235</v>
      </c>
      <c r="D22" s="33"/>
      <c r="F22" s="118"/>
      <c r="G22" s="118"/>
    </row>
    <row r="23" spans="1:8" ht="38.25">
      <c r="A23" s="497" t="s">
        <v>209</v>
      </c>
      <c r="B23" s="497" t="s">
        <v>236</v>
      </c>
      <c r="C23" s="498" t="s">
        <v>237</v>
      </c>
      <c r="D23" s="497" t="s">
        <v>238</v>
      </c>
      <c r="E23" s="504">
        <v>57.22</v>
      </c>
      <c r="F23" s="506"/>
      <c r="G23" s="506">
        <f>E23*F23</f>
        <v>0</v>
      </c>
      <c r="H23" s="67"/>
    </row>
    <row r="24" spans="1:8" ht="25.5">
      <c r="A24" s="497" t="s">
        <v>211</v>
      </c>
      <c r="B24" s="497" t="s">
        <v>239</v>
      </c>
      <c r="C24" s="498" t="s">
        <v>240</v>
      </c>
      <c r="D24" s="497" t="s">
        <v>238</v>
      </c>
      <c r="E24" s="504">
        <v>1141.5</v>
      </c>
      <c r="F24" s="506"/>
      <c r="G24" s="506">
        <f t="shared" ref="G24:G43" si="0">E24*F24</f>
        <v>0</v>
      </c>
      <c r="H24" s="67"/>
    </row>
    <row r="25" spans="1:8">
      <c r="A25" s="33"/>
      <c r="B25" s="33"/>
      <c r="C25" s="7"/>
      <c r="D25" s="33"/>
      <c r="F25" s="118"/>
      <c r="G25" s="118"/>
      <c r="H25" s="67"/>
    </row>
    <row r="26" spans="1:8">
      <c r="A26" s="33"/>
      <c r="B26" s="33"/>
      <c r="C26" s="34" t="s">
        <v>241</v>
      </c>
      <c r="D26" s="33"/>
      <c r="F26" s="118"/>
      <c r="G26" s="118"/>
      <c r="H26" s="67"/>
    </row>
    <row r="27" spans="1:8" ht="25.5">
      <c r="A27" s="497" t="s">
        <v>209</v>
      </c>
      <c r="B27" s="497" t="s">
        <v>242</v>
      </c>
      <c r="C27" s="498" t="s">
        <v>243</v>
      </c>
      <c r="D27" s="497" t="s">
        <v>221</v>
      </c>
      <c r="E27" s="504">
        <v>2543.5000000000005</v>
      </c>
      <c r="F27" s="506"/>
      <c r="G27" s="506">
        <f t="shared" si="0"/>
        <v>0</v>
      </c>
      <c r="H27" s="67"/>
    </row>
    <row r="28" spans="1:8">
      <c r="A28" s="33"/>
      <c r="B28" s="33"/>
      <c r="C28" s="7"/>
      <c r="D28" s="33"/>
      <c r="F28" s="118"/>
      <c r="G28" s="118"/>
      <c r="H28" s="67"/>
    </row>
    <row r="29" spans="1:8" ht="25.5">
      <c r="C29" s="24" t="s">
        <v>293</v>
      </c>
      <c r="F29" s="118"/>
      <c r="G29" s="118"/>
      <c r="H29" s="67"/>
    </row>
    <row r="30" spans="1:8" ht="38.25">
      <c r="A30" s="497" t="s">
        <v>209</v>
      </c>
      <c r="B30" s="497" t="s">
        <v>37</v>
      </c>
      <c r="C30" s="498" t="s">
        <v>38</v>
      </c>
      <c r="D30" s="497" t="s">
        <v>221</v>
      </c>
      <c r="E30" s="504">
        <v>2543.5000000000005</v>
      </c>
      <c r="F30" s="506"/>
      <c r="G30" s="506">
        <f t="shared" si="0"/>
        <v>0</v>
      </c>
      <c r="H30" s="67"/>
    </row>
    <row r="31" spans="1:8">
      <c r="A31" s="33"/>
      <c r="B31" s="33"/>
      <c r="C31" s="7"/>
      <c r="D31" s="33"/>
      <c r="F31" s="118"/>
      <c r="G31" s="118"/>
      <c r="H31" s="67"/>
    </row>
    <row r="32" spans="1:8" ht="25.5">
      <c r="C32" s="24" t="s">
        <v>244</v>
      </c>
      <c r="F32" s="118"/>
      <c r="G32" s="118"/>
      <c r="H32" s="67"/>
    </row>
    <row r="33" spans="1:8" ht="38.25">
      <c r="A33" s="450" t="s">
        <v>209</v>
      </c>
      <c r="B33" s="450" t="s">
        <v>41</v>
      </c>
      <c r="C33" s="451" t="s">
        <v>42</v>
      </c>
      <c r="D33" s="450" t="s">
        <v>238</v>
      </c>
      <c r="E33" s="504">
        <v>1674.01</v>
      </c>
      <c r="F33" s="506"/>
      <c r="G33" s="506">
        <f t="shared" si="0"/>
        <v>0</v>
      </c>
      <c r="H33" s="67"/>
    </row>
    <row r="34" spans="1:8">
      <c r="F34" s="118"/>
      <c r="G34" s="118"/>
      <c r="H34" s="67"/>
    </row>
    <row r="35" spans="1:8">
      <c r="C35" s="24" t="s">
        <v>247</v>
      </c>
      <c r="F35" s="118"/>
      <c r="G35" s="118"/>
      <c r="H35" s="67"/>
    </row>
    <row r="36" spans="1:8" ht="25.5">
      <c r="A36" s="450" t="s">
        <v>209</v>
      </c>
      <c r="B36" s="450" t="s">
        <v>250</v>
      </c>
      <c r="C36" s="451" t="s">
        <v>251</v>
      </c>
      <c r="D36" s="450" t="s">
        <v>221</v>
      </c>
      <c r="E36" s="504">
        <v>22.5</v>
      </c>
      <c r="F36" s="506"/>
      <c r="G36" s="506">
        <f t="shared" si="0"/>
        <v>0</v>
      </c>
      <c r="H36" s="67"/>
    </row>
    <row r="37" spans="1:8" ht="38.25">
      <c r="A37" s="450" t="s">
        <v>211</v>
      </c>
      <c r="B37" s="450" t="s">
        <v>43</v>
      </c>
      <c r="C37" s="451" t="s">
        <v>44</v>
      </c>
      <c r="D37" s="450" t="s">
        <v>221</v>
      </c>
      <c r="E37" s="508">
        <v>155</v>
      </c>
      <c r="F37" s="509"/>
      <c r="G37" s="506">
        <f t="shared" si="0"/>
        <v>0</v>
      </c>
      <c r="H37" s="67"/>
    </row>
    <row r="38" spans="1:8">
      <c r="A38" s="450" t="s">
        <v>213</v>
      </c>
      <c r="B38" s="450" t="s">
        <v>252</v>
      </c>
      <c r="C38" s="451" t="s">
        <v>253</v>
      </c>
      <c r="D38" s="450" t="s">
        <v>221</v>
      </c>
      <c r="E38" s="508">
        <v>177.70000000000002</v>
      </c>
      <c r="F38" s="509"/>
      <c r="G38" s="506">
        <f t="shared" si="0"/>
        <v>0</v>
      </c>
      <c r="H38" s="67"/>
    </row>
    <row r="39" spans="1:8">
      <c r="F39" s="118"/>
      <c r="G39" s="118"/>
      <c r="H39" s="67"/>
    </row>
    <row r="40" spans="1:8" ht="25.5">
      <c r="C40" s="24" t="s">
        <v>254</v>
      </c>
      <c r="F40" s="118"/>
      <c r="G40" s="118"/>
      <c r="H40" s="67"/>
    </row>
    <row r="41" spans="1:8" ht="25.5">
      <c r="A41" s="450" t="s">
        <v>209</v>
      </c>
      <c r="B41" s="450" t="s">
        <v>255</v>
      </c>
      <c r="C41" s="451" t="s">
        <v>256</v>
      </c>
      <c r="D41" s="450" t="s">
        <v>257</v>
      </c>
      <c r="E41" s="508">
        <v>1141.5</v>
      </c>
      <c r="F41" s="509"/>
      <c r="G41" s="506">
        <f t="shared" si="0"/>
        <v>0</v>
      </c>
      <c r="H41" s="67"/>
    </row>
    <row r="42" spans="1:8">
      <c r="A42" s="450" t="s">
        <v>211</v>
      </c>
      <c r="B42" s="450" t="s">
        <v>122</v>
      </c>
      <c r="C42" s="451" t="s">
        <v>123</v>
      </c>
      <c r="D42" s="450" t="s">
        <v>257</v>
      </c>
      <c r="E42" s="508">
        <v>1598.0600000000002</v>
      </c>
      <c r="F42" s="509"/>
      <c r="G42" s="506">
        <f t="shared" si="0"/>
        <v>0</v>
      </c>
      <c r="H42" s="67"/>
    </row>
    <row r="43" spans="1:8" ht="25.5">
      <c r="A43" s="450" t="s">
        <v>213</v>
      </c>
      <c r="B43" s="450" t="s">
        <v>124</v>
      </c>
      <c r="C43" s="451" t="s">
        <v>125</v>
      </c>
      <c r="D43" s="450" t="s">
        <v>238</v>
      </c>
      <c r="E43" s="508">
        <v>57.22</v>
      </c>
      <c r="F43" s="509"/>
      <c r="G43" s="506">
        <f t="shared" si="0"/>
        <v>0</v>
      </c>
      <c r="H43" s="67"/>
    </row>
    <row r="44" spans="1:8">
      <c r="F44" s="118"/>
      <c r="G44" s="118"/>
    </row>
    <row r="45" spans="1:8">
      <c r="C45" s="24" t="s">
        <v>262</v>
      </c>
      <c r="F45" s="118"/>
      <c r="G45" s="32">
        <f>SUM(G48:G58)</f>
        <v>0</v>
      </c>
    </row>
    <row r="46" spans="1:8">
      <c r="C46" s="24"/>
      <c r="F46" s="118"/>
      <c r="G46" s="118"/>
    </row>
    <row r="47" spans="1:8">
      <c r="C47" s="24" t="s">
        <v>263</v>
      </c>
      <c r="F47" s="118"/>
      <c r="G47" s="118"/>
    </row>
    <row r="48" spans="1:8" ht="38.25">
      <c r="A48" s="450" t="s">
        <v>209</v>
      </c>
      <c r="B48" s="450" t="s">
        <v>264</v>
      </c>
      <c r="C48" s="451" t="s">
        <v>265</v>
      </c>
      <c r="D48" s="450" t="s">
        <v>238</v>
      </c>
      <c r="E48" s="508">
        <v>386.49</v>
      </c>
      <c r="F48" s="509"/>
      <c r="G48" s="454">
        <f>E48*F48</f>
        <v>0</v>
      </c>
    </row>
    <row r="49" spans="1:7" ht="51">
      <c r="A49" s="450" t="s">
        <v>211</v>
      </c>
      <c r="B49" s="450" t="s">
        <v>47</v>
      </c>
      <c r="C49" s="451" t="s">
        <v>48</v>
      </c>
      <c r="D49" s="450" t="s">
        <v>221</v>
      </c>
      <c r="E49" s="508">
        <v>1964.5000000000002</v>
      </c>
      <c r="F49" s="509"/>
      <c r="G49" s="454">
        <f>E49*F49</f>
        <v>0</v>
      </c>
    </row>
    <row r="50" spans="1:7">
      <c r="F50" s="118"/>
      <c r="G50" s="27"/>
    </row>
    <row r="51" spans="1:7">
      <c r="C51" s="24" t="s">
        <v>267</v>
      </c>
      <c r="F51" s="118"/>
      <c r="G51" s="27"/>
    </row>
    <row r="52" spans="1:7" ht="76.5">
      <c r="A52" s="450" t="s">
        <v>209</v>
      </c>
      <c r="B52" s="450" t="s">
        <v>49</v>
      </c>
      <c r="C52" s="451" t="s">
        <v>50</v>
      </c>
      <c r="D52" s="450" t="s">
        <v>221</v>
      </c>
      <c r="E52" s="508">
        <v>1964.5000000000002</v>
      </c>
      <c r="F52" s="509"/>
      <c r="G52" s="454">
        <f>E52*F52</f>
        <v>0</v>
      </c>
    </row>
    <row r="53" spans="1:7">
      <c r="F53" s="118"/>
      <c r="G53" s="27"/>
    </row>
    <row r="54" spans="1:7">
      <c r="C54" s="24" t="s">
        <v>269</v>
      </c>
      <c r="F54" s="118"/>
      <c r="G54" s="27"/>
    </row>
    <row r="55" spans="1:7" ht="51">
      <c r="A55" s="450" t="s">
        <v>209</v>
      </c>
      <c r="B55" s="450" t="s">
        <v>276</v>
      </c>
      <c r="C55" s="451" t="s">
        <v>277</v>
      </c>
      <c r="D55" s="450" t="s">
        <v>224</v>
      </c>
      <c r="E55" s="508">
        <v>8</v>
      </c>
      <c r="F55" s="509"/>
      <c r="G55" s="454">
        <f>E55*F55</f>
        <v>0</v>
      </c>
    </row>
    <row r="56" spans="1:7">
      <c r="F56" s="118"/>
      <c r="G56" s="27"/>
    </row>
    <row r="57" spans="1:7">
      <c r="C57" s="24" t="s">
        <v>281</v>
      </c>
      <c r="F57" s="118"/>
      <c r="G57" s="27"/>
    </row>
    <row r="58" spans="1:7" ht="25.5">
      <c r="A58" s="450" t="s">
        <v>209</v>
      </c>
      <c r="B58" s="450" t="s">
        <v>57</v>
      </c>
      <c r="C58" s="451" t="s">
        <v>58</v>
      </c>
      <c r="D58" s="450" t="s">
        <v>238</v>
      </c>
      <c r="E58" s="508">
        <v>776.56</v>
      </c>
      <c r="F58" s="509"/>
      <c r="G58" s="454">
        <f>E58*F58</f>
        <v>0</v>
      </c>
    </row>
    <row r="60" spans="1:7" ht="13.5" thickBot="1"/>
    <row r="61" spans="1:7" ht="15" customHeight="1">
      <c r="C61" s="10" t="s">
        <v>285</v>
      </c>
      <c r="D61" s="37"/>
      <c r="E61" s="685" t="s">
        <v>136</v>
      </c>
      <c r="F61" s="686"/>
      <c r="G61" s="687"/>
    </row>
    <row r="62" spans="1:7">
      <c r="C62" s="9"/>
      <c r="D62" s="29"/>
      <c r="E62" s="70"/>
      <c r="F62" s="71"/>
      <c r="G62" s="72"/>
    </row>
    <row r="63" spans="1:7">
      <c r="C63" s="9" t="s">
        <v>207</v>
      </c>
      <c r="D63" s="29"/>
      <c r="E63" s="70"/>
      <c r="F63" s="71"/>
      <c r="G63" s="117">
        <f>G6</f>
        <v>0</v>
      </c>
    </row>
    <row r="64" spans="1:7">
      <c r="C64" s="9" t="s">
        <v>286</v>
      </c>
      <c r="D64" s="29"/>
      <c r="E64" s="70"/>
      <c r="F64" s="71"/>
      <c r="G64" s="117">
        <f>G20</f>
        <v>0</v>
      </c>
    </row>
    <row r="65" spans="3:7">
      <c r="C65" s="9" t="s">
        <v>262</v>
      </c>
      <c r="D65" s="29"/>
      <c r="E65" s="73"/>
      <c r="F65" s="74"/>
      <c r="G65" s="117">
        <f>G45</f>
        <v>0</v>
      </c>
    </row>
    <row r="66" spans="3:7">
      <c r="C66" s="681" t="s">
        <v>287</v>
      </c>
      <c r="D66" s="693"/>
      <c r="E66" s="73"/>
      <c r="F66" s="74"/>
      <c r="G66" s="30">
        <f>SUM(G61:G65)</f>
        <v>0</v>
      </c>
    </row>
    <row r="67" spans="3:7">
      <c r="C67" s="681" t="s">
        <v>304</v>
      </c>
      <c r="D67" s="693"/>
      <c r="E67" s="73"/>
      <c r="F67" s="74"/>
      <c r="G67" s="30">
        <f>G66*22%</f>
        <v>0</v>
      </c>
    </row>
    <row r="68" spans="3:7" ht="13.5" thickBot="1">
      <c r="C68" s="683" t="s">
        <v>288</v>
      </c>
      <c r="D68" s="694"/>
      <c r="E68" s="75"/>
      <c r="F68" s="76"/>
      <c r="G68" s="31">
        <f>SUM(G66:G67)</f>
        <v>0</v>
      </c>
    </row>
    <row r="69" spans="3:7">
      <c r="E69" s="45"/>
      <c r="F69" s="50"/>
      <c r="G69" s="66"/>
    </row>
    <row r="70" spans="3:7">
      <c r="E70" s="45"/>
      <c r="F70" s="50"/>
      <c r="G70" s="66"/>
    </row>
  </sheetData>
  <mergeCells count="5">
    <mergeCell ref="C67:D67"/>
    <mergeCell ref="C68:D68"/>
    <mergeCell ref="E1:F1"/>
    <mergeCell ref="E61:G61"/>
    <mergeCell ref="C66:D66"/>
  </mergeCells>
  <phoneticPr fontId="0" type="noConversion"/>
  <pageMargins left="0.75" right="0.75" top="1" bottom="1" header="0.5" footer="0.5"/>
  <pageSetup paperSize="9" scale="94" fitToHeight="0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34" zoomScaleNormal="100" workbookViewId="0">
      <selection activeCell="H62" sqref="H62"/>
    </sheetView>
  </sheetViews>
  <sheetFormatPr defaultColWidth="9.140625" defaultRowHeight="12.75"/>
  <cols>
    <col min="1" max="1" width="9.140625" style="126"/>
    <col min="2" max="3" width="10.7109375" style="130" customWidth="1"/>
    <col min="4" max="4" width="47.7109375" style="131" customWidth="1"/>
    <col min="5" max="5" width="14.7109375" style="130" customWidth="1"/>
    <col min="6" max="6" width="12.7109375" style="129" customWidth="1"/>
    <col min="7" max="7" width="15.7109375" style="128" customWidth="1"/>
    <col min="8" max="8" width="15.7109375" style="127" customWidth="1"/>
    <col min="9" max="16384" width="9.140625" style="126"/>
  </cols>
  <sheetData>
    <row r="1" spans="1:8" ht="20.100000000000001" customHeight="1">
      <c r="B1" s="185" t="s">
        <v>363</v>
      </c>
    </row>
    <row r="2" spans="1:8" s="180" customFormat="1" ht="15" customHeight="1">
      <c r="B2" s="182" t="s">
        <v>362</v>
      </c>
      <c r="C2" s="181"/>
      <c r="E2" s="184"/>
      <c r="F2" s="129"/>
      <c r="G2" s="183"/>
      <c r="H2" s="127"/>
    </row>
    <row r="3" spans="1:8" s="180" customFormat="1" ht="15" customHeight="1">
      <c r="B3" s="182" t="s">
        <v>361</v>
      </c>
      <c r="C3" s="181"/>
      <c r="E3" s="184"/>
      <c r="F3" s="129"/>
      <c r="G3" s="183"/>
      <c r="H3" s="127"/>
    </row>
    <row r="4" spans="1:8" s="180" customFormat="1" ht="15" customHeight="1">
      <c r="B4" s="182" t="s">
        <v>360</v>
      </c>
      <c r="C4" s="181"/>
      <c r="E4" s="184"/>
      <c r="F4" s="129"/>
      <c r="G4" s="183"/>
      <c r="H4" s="127"/>
    </row>
    <row r="5" spans="1:8" s="180" customFormat="1" ht="20.100000000000001" customHeight="1">
      <c r="B5" s="182" t="s">
        <v>359</v>
      </c>
      <c r="C5" s="181"/>
      <c r="D5" s="695" t="s">
        <v>358</v>
      </c>
      <c r="E5" s="695"/>
      <c r="F5" s="695"/>
      <c r="G5" s="695"/>
      <c r="H5" s="695"/>
    </row>
    <row r="6" spans="1:8" s="174" customFormat="1" ht="9.9499999999999993" customHeight="1">
      <c r="B6" s="178"/>
      <c r="C6" s="178"/>
      <c r="D6" s="179"/>
      <c r="E6" s="178"/>
      <c r="F6" s="177"/>
      <c r="G6" s="176"/>
      <c r="H6" s="175"/>
    </row>
    <row r="7" spans="1:8" s="168" customFormat="1" ht="32.1" customHeight="1" thickBot="1">
      <c r="B7" s="172" t="s">
        <v>199</v>
      </c>
      <c r="C7" s="172" t="s">
        <v>200</v>
      </c>
      <c r="D7" s="173" t="s">
        <v>201</v>
      </c>
      <c r="E7" s="172" t="s">
        <v>202</v>
      </c>
      <c r="F7" s="171" t="s">
        <v>203</v>
      </c>
      <c r="G7" s="170" t="s">
        <v>204</v>
      </c>
      <c r="H7" s="169" t="s">
        <v>205</v>
      </c>
    </row>
    <row r="8" spans="1:8" s="162" customFormat="1" ht="9.9499999999999993" customHeight="1">
      <c r="B8" s="166"/>
      <c r="C8" s="166"/>
      <c r="D8" s="167"/>
      <c r="E8" s="166"/>
      <c r="F8" s="165"/>
      <c r="G8" s="164"/>
      <c r="H8" s="163"/>
    </row>
    <row r="9" spans="1:8">
      <c r="A9" s="155"/>
      <c r="B9" s="154"/>
      <c r="C9" s="154"/>
      <c r="D9" s="156" t="s">
        <v>357</v>
      </c>
      <c r="E9" s="154"/>
      <c r="G9" s="161" t="s">
        <v>356</v>
      </c>
      <c r="H9" s="160">
        <f>+SUM(H10:H26)</f>
        <v>0</v>
      </c>
    </row>
    <row r="10" spans="1:8" s="134" customFormat="1">
      <c r="A10" s="150"/>
      <c r="B10" s="148"/>
      <c r="C10" s="148"/>
      <c r="D10" s="159"/>
      <c r="E10" s="148"/>
      <c r="F10" s="137"/>
      <c r="G10" s="158"/>
      <c r="H10" s="157"/>
    </row>
    <row r="11" spans="1:8">
      <c r="A11" s="155"/>
      <c r="B11" s="154"/>
      <c r="C11" s="154"/>
      <c r="D11" s="156" t="s">
        <v>355</v>
      </c>
      <c r="E11" s="154"/>
      <c r="G11" s="152"/>
      <c r="H11" s="151"/>
    </row>
    <row r="12" spans="1:8" ht="25.5">
      <c r="A12" s="155"/>
      <c r="B12" s="510" t="s">
        <v>209</v>
      </c>
      <c r="C12" s="510" t="s">
        <v>354</v>
      </c>
      <c r="D12" s="511" t="s">
        <v>353</v>
      </c>
      <c r="E12" s="510" t="s">
        <v>238</v>
      </c>
      <c r="F12" s="512">
        <v>88</v>
      </c>
      <c r="G12" s="513"/>
      <c r="H12" s="514">
        <f>ROUND(F12*G12,2)</f>
        <v>0</v>
      </c>
    </row>
    <row r="13" spans="1:8" ht="51">
      <c r="A13" s="155"/>
      <c r="B13" s="510" t="s">
        <v>211</v>
      </c>
      <c r="C13" s="510" t="s">
        <v>35</v>
      </c>
      <c r="D13" s="511" t="s">
        <v>36</v>
      </c>
      <c r="E13" s="510" t="s">
        <v>238</v>
      </c>
      <c r="F13" s="512">
        <v>283</v>
      </c>
      <c r="G13" s="513"/>
      <c r="H13" s="514">
        <f>ROUND(F13*G13,2)</f>
        <v>0</v>
      </c>
    </row>
    <row r="14" spans="1:8" s="134" customFormat="1">
      <c r="A14" s="150"/>
      <c r="B14" s="148"/>
      <c r="C14" s="148"/>
      <c r="D14" s="149"/>
      <c r="E14" s="148"/>
      <c r="F14" s="137"/>
      <c r="G14" s="146"/>
      <c r="H14" s="145"/>
    </row>
    <row r="15" spans="1:8">
      <c r="A15" s="155"/>
      <c r="B15" s="154"/>
      <c r="C15" s="154"/>
      <c r="D15" s="156" t="s">
        <v>352</v>
      </c>
      <c r="E15" s="154"/>
      <c r="F15" s="153"/>
      <c r="G15" s="152"/>
      <c r="H15" s="151"/>
    </row>
    <row r="16" spans="1:8">
      <c r="A16" s="155"/>
      <c r="B16" s="510" t="s">
        <v>209</v>
      </c>
      <c r="C16" s="510" t="s">
        <v>351</v>
      </c>
      <c r="D16" s="511" t="s">
        <v>350</v>
      </c>
      <c r="E16" s="510" t="s">
        <v>238</v>
      </c>
      <c r="F16" s="515">
        <v>91</v>
      </c>
      <c r="G16" s="513"/>
      <c r="H16" s="514">
        <f>ROUND(F16*G16,2)</f>
        <v>0</v>
      </c>
    </row>
    <row r="17" spans="1:8" s="134" customFormat="1">
      <c r="A17" s="150"/>
      <c r="B17" s="148"/>
      <c r="C17" s="148"/>
      <c r="D17" s="149"/>
      <c r="E17" s="148"/>
      <c r="F17" s="147"/>
      <c r="G17" s="146"/>
      <c r="H17" s="145"/>
    </row>
    <row r="18" spans="1:8">
      <c r="A18" s="155"/>
      <c r="B18" s="154"/>
      <c r="C18" s="154"/>
      <c r="D18" s="156" t="s">
        <v>349</v>
      </c>
      <c r="E18" s="154"/>
      <c r="F18" s="153"/>
      <c r="G18" s="152"/>
      <c r="H18" s="151"/>
    </row>
    <row r="19" spans="1:8" ht="25.5">
      <c r="A19" s="155"/>
      <c r="B19" s="510" t="s">
        <v>209</v>
      </c>
      <c r="C19" s="510" t="s">
        <v>250</v>
      </c>
      <c r="D19" s="511" t="s">
        <v>251</v>
      </c>
      <c r="E19" s="510" t="s">
        <v>221</v>
      </c>
      <c r="F19" s="515">
        <v>476</v>
      </c>
      <c r="G19" s="513"/>
      <c r="H19" s="514">
        <f>ROUND(F19*G19,2)</f>
        <v>0</v>
      </c>
    </row>
    <row r="20" spans="1:8">
      <c r="A20" s="155"/>
      <c r="B20" s="510" t="s">
        <v>211</v>
      </c>
      <c r="C20" s="510" t="s">
        <v>252</v>
      </c>
      <c r="D20" s="511" t="s">
        <v>253</v>
      </c>
      <c r="E20" s="510" t="s">
        <v>221</v>
      </c>
      <c r="F20" s="515">
        <v>476</v>
      </c>
      <c r="G20" s="513"/>
      <c r="H20" s="514">
        <f>ROUND(F20*G20,2)</f>
        <v>0</v>
      </c>
    </row>
    <row r="21" spans="1:8" s="134" customFormat="1">
      <c r="A21" s="150"/>
      <c r="B21" s="148"/>
      <c r="C21" s="148"/>
      <c r="D21" s="149"/>
      <c r="E21" s="148"/>
      <c r="F21" s="147"/>
      <c r="G21" s="146"/>
      <c r="H21" s="145"/>
    </row>
    <row r="22" spans="1:8" ht="25.5">
      <c r="D22" s="133" t="s">
        <v>348</v>
      </c>
    </row>
    <row r="23" spans="1:8">
      <c r="B23" s="516" t="s">
        <v>209</v>
      </c>
      <c r="C23" s="516" t="s">
        <v>255</v>
      </c>
      <c r="D23" s="517" t="s">
        <v>256</v>
      </c>
      <c r="E23" s="516" t="s">
        <v>257</v>
      </c>
      <c r="F23" s="512">
        <v>345</v>
      </c>
      <c r="G23" s="518"/>
      <c r="H23" s="519">
        <f>ROUND(F23*G23,2)</f>
        <v>0</v>
      </c>
    </row>
    <row r="24" spans="1:8" ht="25.5">
      <c r="B24" s="516"/>
      <c r="C24" s="516"/>
      <c r="D24" s="520" t="s">
        <v>347</v>
      </c>
      <c r="E24" s="516"/>
      <c r="F24" s="512"/>
      <c r="G24" s="518"/>
      <c r="H24" s="519"/>
    </row>
    <row r="25" spans="1:8">
      <c r="B25" s="516" t="s">
        <v>211</v>
      </c>
      <c r="C25" s="516" t="s">
        <v>346</v>
      </c>
      <c r="D25" s="517" t="s">
        <v>345</v>
      </c>
      <c r="E25" s="516" t="s">
        <v>238</v>
      </c>
      <c r="F25" s="512">
        <v>192</v>
      </c>
      <c r="G25" s="518"/>
      <c r="H25" s="519">
        <f>ROUND(F25*G25,2)</f>
        <v>0</v>
      </c>
    </row>
    <row r="26" spans="1:8" s="134" customFormat="1">
      <c r="B26" s="138"/>
      <c r="C26" s="138"/>
      <c r="D26" s="139"/>
      <c r="E26" s="138"/>
      <c r="F26" s="137"/>
      <c r="G26" s="136"/>
      <c r="H26" s="135"/>
    </row>
    <row r="27" spans="1:8">
      <c r="D27" s="133" t="s">
        <v>344</v>
      </c>
      <c r="G27" s="132" t="s">
        <v>343</v>
      </c>
      <c r="H27" s="143">
        <f>+SUM(H28:H48)</f>
        <v>0</v>
      </c>
    </row>
    <row r="28" spans="1:8" s="134" customFormat="1">
      <c r="B28" s="138"/>
      <c r="C28" s="138"/>
      <c r="D28" s="142"/>
      <c r="E28" s="138"/>
      <c r="F28" s="137"/>
      <c r="G28" s="141"/>
      <c r="H28" s="140"/>
    </row>
    <row r="29" spans="1:8">
      <c r="D29" s="133" t="s">
        <v>342</v>
      </c>
    </row>
    <row r="30" spans="1:8" ht="51">
      <c r="B30" s="516" t="s">
        <v>209</v>
      </c>
      <c r="C30" s="516" t="s">
        <v>341</v>
      </c>
      <c r="D30" s="517" t="s">
        <v>340</v>
      </c>
      <c r="E30" s="516" t="s">
        <v>224</v>
      </c>
      <c r="F30" s="512">
        <v>40</v>
      </c>
      <c r="G30" s="518"/>
      <c r="H30" s="519">
        <f>ROUND(F30*G30,2)</f>
        <v>0</v>
      </c>
    </row>
    <row r="31" spans="1:8" ht="63.75">
      <c r="B31" s="516" t="s">
        <v>211</v>
      </c>
      <c r="C31" s="516" t="s">
        <v>339</v>
      </c>
      <c r="D31" s="517" t="s">
        <v>338</v>
      </c>
      <c r="E31" s="516" t="s">
        <v>212</v>
      </c>
      <c r="F31" s="512">
        <v>2</v>
      </c>
      <c r="G31" s="518"/>
      <c r="H31" s="519">
        <f>ROUND(F31*G31,2)</f>
        <v>0</v>
      </c>
    </row>
    <row r="32" spans="1:8" s="134" customFormat="1">
      <c r="B32" s="138"/>
      <c r="C32" s="138"/>
      <c r="D32" s="139"/>
      <c r="E32" s="138"/>
      <c r="F32" s="137"/>
      <c r="G32" s="136"/>
      <c r="H32" s="135"/>
    </row>
    <row r="33" spans="2:8">
      <c r="D33" s="133" t="s">
        <v>337</v>
      </c>
    </row>
    <row r="34" spans="2:8" ht="25.5">
      <c r="B34" s="516" t="s">
        <v>209</v>
      </c>
      <c r="C34" s="516" t="s">
        <v>336</v>
      </c>
      <c r="D34" s="517" t="s">
        <v>335</v>
      </c>
      <c r="E34" s="516" t="s">
        <v>224</v>
      </c>
      <c r="F34" s="512">
        <v>12</v>
      </c>
      <c r="G34" s="518"/>
      <c r="H34" s="519">
        <f>ROUND(F34*G34,2)</f>
        <v>0</v>
      </c>
    </row>
    <row r="35" spans="2:8" ht="25.5">
      <c r="B35" s="516" t="s">
        <v>211</v>
      </c>
      <c r="C35" s="516" t="s">
        <v>334</v>
      </c>
      <c r="D35" s="517" t="s">
        <v>333</v>
      </c>
      <c r="E35" s="516" t="s">
        <v>224</v>
      </c>
      <c r="F35" s="512">
        <v>19</v>
      </c>
      <c r="G35" s="518"/>
      <c r="H35" s="519">
        <f>ROUND(F35*G35,2)</f>
        <v>0</v>
      </c>
    </row>
    <row r="36" spans="2:8" ht="38.25">
      <c r="B36" s="516" t="s">
        <v>213</v>
      </c>
      <c r="C36" s="516" t="s">
        <v>332</v>
      </c>
      <c r="D36" s="517" t="s">
        <v>331</v>
      </c>
      <c r="E36" s="516" t="s">
        <v>224</v>
      </c>
      <c r="F36" s="512">
        <v>12</v>
      </c>
      <c r="G36" s="518"/>
      <c r="H36" s="519">
        <f>ROUND(F36*G36,2)</f>
        <v>0</v>
      </c>
    </row>
    <row r="37" spans="2:8" ht="38.25">
      <c r="B37" s="516" t="s">
        <v>214</v>
      </c>
      <c r="C37" s="516" t="s">
        <v>330</v>
      </c>
      <c r="D37" s="517" t="s">
        <v>329</v>
      </c>
      <c r="E37" s="516" t="s">
        <v>224</v>
      </c>
      <c r="F37" s="512">
        <v>65</v>
      </c>
      <c r="G37" s="518"/>
      <c r="H37" s="519">
        <f>ROUND(F37*G37,2)</f>
        <v>0</v>
      </c>
    </row>
    <row r="38" spans="2:8" s="134" customFormat="1">
      <c r="B38" s="138"/>
      <c r="C38" s="138"/>
      <c r="D38" s="139"/>
      <c r="E38" s="138"/>
      <c r="F38" s="137"/>
      <c r="G38" s="136"/>
      <c r="H38" s="135"/>
    </row>
    <row r="39" spans="2:8">
      <c r="D39" s="133" t="s">
        <v>328</v>
      </c>
    </row>
    <row r="40" spans="2:8" ht="25.5">
      <c r="B40" s="516" t="s">
        <v>209</v>
      </c>
      <c r="C40" s="516" t="s">
        <v>327</v>
      </c>
      <c r="D40" s="517" t="s">
        <v>326</v>
      </c>
      <c r="E40" s="516" t="s">
        <v>212</v>
      </c>
      <c r="F40" s="512">
        <v>2</v>
      </c>
      <c r="G40" s="518"/>
      <c r="H40" s="519">
        <f>ROUND(F40*G40,2)</f>
        <v>0</v>
      </c>
    </row>
    <row r="41" spans="2:8" ht="38.25">
      <c r="B41" s="516" t="s">
        <v>211</v>
      </c>
      <c r="C41" s="516" t="s">
        <v>325</v>
      </c>
      <c r="D41" s="517" t="s">
        <v>324</v>
      </c>
      <c r="E41" s="516" t="s">
        <v>212</v>
      </c>
      <c r="F41" s="512">
        <v>2</v>
      </c>
      <c r="G41" s="518"/>
      <c r="H41" s="519">
        <f>ROUND(F41*G41,2)</f>
        <v>0</v>
      </c>
    </row>
    <row r="42" spans="2:8" s="134" customFormat="1">
      <c r="B42" s="138"/>
      <c r="C42" s="138"/>
      <c r="D42" s="139"/>
      <c r="E42" s="138"/>
      <c r="F42" s="137"/>
      <c r="G42" s="136"/>
      <c r="H42" s="135"/>
    </row>
    <row r="43" spans="2:8">
      <c r="D43" s="133" t="s">
        <v>323</v>
      </c>
    </row>
    <row r="44" spans="2:8" ht="25.5">
      <c r="B44" s="516" t="s">
        <v>209</v>
      </c>
      <c r="C44" s="516" t="s">
        <v>76</v>
      </c>
      <c r="D44" s="517" t="s">
        <v>77</v>
      </c>
      <c r="E44" s="516" t="s">
        <v>224</v>
      </c>
      <c r="F44" s="512">
        <v>17</v>
      </c>
      <c r="G44" s="518"/>
      <c r="H44" s="519">
        <f>ROUND(F44*G44,2)</f>
        <v>0</v>
      </c>
    </row>
    <row r="45" spans="2:8" ht="38.25">
      <c r="B45" s="516" t="s">
        <v>211</v>
      </c>
      <c r="C45" s="516" t="s">
        <v>322</v>
      </c>
      <c r="D45" s="517" t="s">
        <v>321</v>
      </c>
      <c r="E45" s="516" t="s">
        <v>224</v>
      </c>
      <c r="F45" s="512">
        <v>17</v>
      </c>
      <c r="G45" s="518"/>
      <c r="H45" s="519">
        <f>ROUND(F45*G45,2)</f>
        <v>0</v>
      </c>
    </row>
    <row r="46" spans="2:8" ht="38.25">
      <c r="B46" s="516" t="s">
        <v>213</v>
      </c>
      <c r="C46" s="516" t="s">
        <v>80</v>
      </c>
      <c r="D46" s="517" t="s">
        <v>81</v>
      </c>
      <c r="E46" s="516" t="s">
        <v>212</v>
      </c>
      <c r="F46" s="512">
        <v>2</v>
      </c>
      <c r="G46" s="518"/>
      <c r="H46" s="519">
        <f>ROUND(F46*G46,2)</f>
        <v>0</v>
      </c>
    </row>
    <row r="47" spans="2:8" ht="13.5" thickBot="1"/>
    <row r="48" spans="2:8">
      <c r="D48" s="414" t="s">
        <v>285</v>
      </c>
      <c r="E48" s="415"/>
    </row>
    <row r="49" spans="4:7" ht="17.45" customHeight="1">
      <c r="D49" s="416" t="str">
        <f>D9</f>
        <v>2 ZEMELJSKA DELA</v>
      </c>
      <c r="E49" s="417">
        <f>H9</f>
        <v>0</v>
      </c>
    </row>
    <row r="50" spans="4:7" ht="17.45" customHeight="1">
      <c r="D50" s="418" t="str">
        <f>D27</f>
        <v>4 ODVODNJAVANJE</v>
      </c>
      <c r="E50" s="419">
        <f>H27</f>
        <v>0</v>
      </c>
    </row>
    <row r="51" spans="4:7" ht="17.45" customHeight="1">
      <c r="D51" s="420" t="s">
        <v>320</v>
      </c>
      <c r="E51" s="421">
        <f>+SUM(E49:E50)</f>
        <v>0</v>
      </c>
    </row>
    <row r="52" spans="4:7" ht="17.45" customHeight="1">
      <c r="D52" s="420" t="s">
        <v>319</v>
      </c>
      <c r="E52" s="421">
        <f>0.22*E51</f>
        <v>0</v>
      </c>
    </row>
    <row r="53" spans="4:7" ht="17.45" customHeight="1" thickBot="1">
      <c r="D53" s="422" t="s">
        <v>318</v>
      </c>
      <c r="E53" s="423">
        <f>+SUM(E51:E52)</f>
        <v>0</v>
      </c>
    </row>
    <row r="55" spans="4:7" ht="17.45" customHeight="1">
      <c r="G55" s="132"/>
    </row>
  </sheetData>
  <mergeCells count="1">
    <mergeCell ref="D5:H5"/>
  </mergeCells>
  <pageMargins left="0.98425196850393704" right="0.39370078740157499" top="0.78740157480314998" bottom="0.78740157480314998" header="0" footer="0.196850393700787"/>
  <pageSetup paperSize="9" orientation="portrait" horizontalDpi="1200" r:id="rId1"/>
  <headerFooter alignWithMargins="0">
    <oddFooter>&amp;CStran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16" zoomScaleNormal="100" workbookViewId="0">
      <selection activeCell="G25" sqref="G25"/>
    </sheetView>
  </sheetViews>
  <sheetFormatPr defaultColWidth="9.140625" defaultRowHeight="12.75"/>
  <cols>
    <col min="1" max="1" width="9.140625" style="126"/>
    <col min="2" max="3" width="10.7109375" style="130" customWidth="1"/>
    <col min="4" max="4" width="47.7109375" style="131" customWidth="1"/>
    <col min="5" max="5" width="14.7109375" style="130" customWidth="1"/>
    <col min="6" max="6" width="12.7109375" style="129" customWidth="1"/>
    <col min="7" max="7" width="15.7109375" style="128" customWidth="1"/>
    <col min="8" max="8" width="15.7109375" style="127" customWidth="1"/>
    <col min="9" max="16384" width="9.140625" style="126"/>
  </cols>
  <sheetData>
    <row r="1" spans="1:8" ht="20.100000000000001" customHeight="1">
      <c r="B1" s="185" t="s">
        <v>385</v>
      </c>
    </row>
    <row r="2" spans="1:8" s="180" customFormat="1" ht="15" customHeight="1">
      <c r="B2" s="182" t="s">
        <v>362</v>
      </c>
      <c r="C2" s="181"/>
      <c r="E2" s="184"/>
      <c r="F2" s="129"/>
      <c r="G2" s="183"/>
      <c r="H2" s="127"/>
    </row>
    <row r="3" spans="1:8" s="180" customFormat="1" ht="15" customHeight="1">
      <c r="B3" s="182" t="s">
        <v>361</v>
      </c>
      <c r="C3" s="181"/>
      <c r="E3" s="184"/>
      <c r="F3" s="129"/>
      <c r="G3" s="183"/>
      <c r="H3" s="127"/>
    </row>
    <row r="4" spans="1:8" s="180" customFormat="1" ht="15" customHeight="1">
      <c r="B4" s="182" t="s">
        <v>360</v>
      </c>
      <c r="C4" s="181"/>
      <c r="E4" s="184"/>
      <c r="F4" s="129"/>
      <c r="G4" s="183"/>
      <c r="H4" s="127"/>
    </row>
    <row r="5" spans="1:8" s="180" customFormat="1" ht="20.100000000000001" customHeight="1">
      <c r="B5" s="182" t="s">
        <v>359</v>
      </c>
      <c r="C5" s="181"/>
      <c r="D5" s="695" t="s">
        <v>358</v>
      </c>
      <c r="E5" s="695"/>
      <c r="F5" s="695"/>
      <c r="G5" s="695"/>
      <c r="H5" s="695"/>
    </row>
    <row r="6" spans="1:8" s="174" customFormat="1" ht="9.9499999999999993" customHeight="1">
      <c r="B6" s="178"/>
      <c r="C6" s="178"/>
      <c r="D6" s="179"/>
      <c r="E6" s="178"/>
      <c r="F6" s="177"/>
      <c r="G6" s="176"/>
      <c r="H6" s="175"/>
    </row>
    <row r="7" spans="1:8" s="168" customFormat="1" ht="32.1" customHeight="1" thickBot="1">
      <c r="B7" s="172" t="s">
        <v>199</v>
      </c>
      <c r="C7" s="172" t="s">
        <v>200</v>
      </c>
      <c r="D7" s="173" t="s">
        <v>201</v>
      </c>
      <c r="E7" s="172" t="s">
        <v>202</v>
      </c>
      <c r="F7" s="171" t="s">
        <v>203</v>
      </c>
      <c r="G7" s="170" t="s">
        <v>204</v>
      </c>
      <c r="H7" s="169" t="s">
        <v>205</v>
      </c>
    </row>
    <row r="8" spans="1:8" s="162" customFormat="1" ht="9.9499999999999993" customHeight="1">
      <c r="B8" s="166"/>
      <c r="C8" s="166"/>
      <c r="D8" s="167"/>
      <c r="E8" s="166"/>
      <c r="F8" s="165"/>
      <c r="G8" s="164"/>
      <c r="H8" s="163"/>
    </row>
    <row r="9" spans="1:8">
      <c r="A9" s="155"/>
      <c r="B9" s="154"/>
      <c r="C9" s="154"/>
      <c r="D9" s="156" t="s">
        <v>357</v>
      </c>
      <c r="E9" s="154"/>
      <c r="G9" s="161" t="s">
        <v>356</v>
      </c>
      <c r="H9" s="160">
        <f>+SUM(H10:H26)</f>
        <v>0</v>
      </c>
    </row>
    <row r="10" spans="1:8" s="134" customFormat="1">
      <c r="A10" s="150"/>
      <c r="B10" s="148"/>
      <c r="C10" s="148"/>
      <c r="D10" s="159"/>
      <c r="E10" s="148"/>
      <c r="F10" s="137"/>
      <c r="G10" s="158"/>
      <c r="H10" s="157"/>
    </row>
    <row r="11" spans="1:8">
      <c r="A11" s="155"/>
      <c r="B11" s="154"/>
      <c r="C11" s="154"/>
      <c r="D11" s="156" t="s">
        <v>355</v>
      </c>
      <c r="E11" s="154"/>
      <c r="G11" s="152"/>
      <c r="H11" s="151"/>
    </row>
    <row r="12" spans="1:8" ht="25.5">
      <c r="A12" s="155"/>
      <c r="B12" s="510" t="s">
        <v>209</v>
      </c>
      <c r="C12" s="510" t="s">
        <v>354</v>
      </c>
      <c r="D12" s="511" t="s">
        <v>353</v>
      </c>
      <c r="E12" s="510" t="s">
        <v>238</v>
      </c>
      <c r="F12" s="512">
        <v>33</v>
      </c>
      <c r="G12" s="513"/>
      <c r="H12" s="514">
        <f>ROUND(F12*G12,2)</f>
        <v>0</v>
      </c>
    </row>
    <row r="13" spans="1:8" ht="51">
      <c r="A13" s="155"/>
      <c r="B13" s="510" t="s">
        <v>211</v>
      </c>
      <c r="C13" s="510" t="s">
        <v>35</v>
      </c>
      <c r="D13" s="511" t="s">
        <v>36</v>
      </c>
      <c r="E13" s="510" t="s">
        <v>238</v>
      </c>
      <c r="F13" s="512">
        <v>140</v>
      </c>
      <c r="G13" s="513"/>
      <c r="H13" s="514">
        <f>ROUND(F13*G13,2)</f>
        <v>0</v>
      </c>
    </row>
    <row r="14" spans="1:8" s="134" customFormat="1">
      <c r="A14" s="150"/>
      <c r="B14" s="148"/>
      <c r="C14" s="148"/>
      <c r="D14" s="149"/>
      <c r="E14" s="148"/>
      <c r="F14" s="137"/>
      <c r="G14" s="146"/>
      <c r="H14" s="145"/>
    </row>
    <row r="15" spans="1:8">
      <c r="A15" s="155"/>
      <c r="B15" s="154"/>
      <c r="C15" s="154"/>
      <c r="D15" s="156" t="s">
        <v>352</v>
      </c>
      <c r="E15" s="154"/>
      <c r="F15" s="153"/>
      <c r="G15" s="152"/>
      <c r="H15" s="151"/>
    </row>
    <row r="16" spans="1:8">
      <c r="A16" s="155"/>
      <c r="B16" s="510" t="s">
        <v>209</v>
      </c>
      <c r="C16" s="510" t="s">
        <v>351</v>
      </c>
      <c r="D16" s="511" t="s">
        <v>350</v>
      </c>
      <c r="E16" s="510" t="s">
        <v>238</v>
      </c>
      <c r="F16" s="515">
        <v>107</v>
      </c>
      <c r="G16" s="513"/>
      <c r="H16" s="514">
        <f>ROUND(F16*G16,2)</f>
        <v>0</v>
      </c>
    </row>
    <row r="17" spans="1:8" s="134" customFormat="1">
      <c r="A17" s="150"/>
      <c r="B17" s="148"/>
      <c r="C17" s="148"/>
      <c r="D17" s="149"/>
      <c r="E17" s="148"/>
      <c r="F17" s="147"/>
      <c r="G17" s="146"/>
      <c r="H17" s="145"/>
    </row>
    <row r="18" spans="1:8">
      <c r="A18" s="155"/>
      <c r="B18" s="154"/>
      <c r="C18" s="154"/>
      <c r="D18" s="156" t="s">
        <v>349</v>
      </c>
      <c r="E18" s="154"/>
      <c r="F18" s="153"/>
      <c r="G18" s="152"/>
      <c r="H18" s="151"/>
    </row>
    <row r="19" spans="1:8" ht="25.5">
      <c r="A19" s="155"/>
      <c r="B19" s="510" t="s">
        <v>209</v>
      </c>
      <c r="C19" s="510" t="s">
        <v>250</v>
      </c>
      <c r="D19" s="511" t="s">
        <v>251</v>
      </c>
      <c r="E19" s="510" t="s">
        <v>221</v>
      </c>
      <c r="F19" s="515">
        <v>167</v>
      </c>
      <c r="G19" s="513"/>
      <c r="H19" s="514">
        <f>ROUND(F19*G19,2)</f>
        <v>0</v>
      </c>
    </row>
    <row r="20" spans="1:8">
      <c r="A20" s="155"/>
      <c r="B20" s="510" t="s">
        <v>211</v>
      </c>
      <c r="C20" s="510" t="s">
        <v>252</v>
      </c>
      <c r="D20" s="511" t="s">
        <v>253</v>
      </c>
      <c r="E20" s="510" t="s">
        <v>221</v>
      </c>
      <c r="F20" s="515">
        <v>167</v>
      </c>
      <c r="G20" s="513"/>
      <c r="H20" s="514">
        <f>ROUND(F20*G20,2)</f>
        <v>0</v>
      </c>
    </row>
    <row r="21" spans="1:8" s="134" customFormat="1">
      <c r="A21" s="150"/>
      <c r="B21" s="148"/>
      <c r="C21" s="148"/>
      <c r="D21" s="149"/>
      <c r="E21" s="148"/>
      <c r="F21" s="147"/>
      <c r="G21" s="146"/>
      <c r="H21" s="145"/>
    </row>
    <row r="22" spans="1:8" ht="25.5">
      <c r="D22" s="133" t="s">
        <v>348</v>
      </c>
    </row>
    <row r="23" spans="1:8">
      <c r="B23" s="516" t="s">
        <v>209</v>
      </c>
      <c r="C23" s="516" t="s">
        <v>255</v>
      </c>
      <c r="D23" s="517" t="s">
        <v>256</v>
      </c>
      <c r="E23" s="516" t="s">
        <v>257</v>
      </c>
      <c r="F23" s="512">
        <v>252</v>
      </c>
      <c r="G23" s="518"/>
      <c r="H23" s="519">
        <f>ROUND(F23*G23,2)</f>
        <v>0</v>
      </c>
    </row>
    <row r="24" spans="1:8" ht="25.5">
      <c r="B24" s="516"/>
      <c r="C24" s="516"/>
      <c r="D24" s="520" t="s">
        <v>347</v>
      </c>
      <c r="E24" s="516"/>
      <c r="F24" s="512"/>
      <c r="G24" s="518"/>
      <c r="H24" s="519"/>
    </row>
    <row r="25" spans="1:8">
      <c r="B25" s="516" t="s">
        <v>211</v>
      </c>
      <c r="C25" s="516" t="s">
        <v>346</v>
      </c>
      <c r="D25" s="517" t="s">
        <v>345</v>
      </c>
      <c r="E25" s="516" t="s">
        <v>238</v>
      </c>
      <c r="F25" s="512">
        <v>140</v>
      </c>
      <c r="G25" s="518"/>
      <c r="H25" s="519">
        <f>ROUND(F25*G25,2)</f>
        <v>0</v>
      </c>
    </row>
    <row r="26" spans="1:8" s="134" customFormat="1">
      <c r="B26" s="138"/>
      <c r="C26" s="138"/>
      <c r="D26" s="139"/>
      <c r="E26" s="138"/>
      <c r="F26" s="137"/>
      <c r="G26" s="136"/>
      <c r="H26" s="135"/>
    </row>
    <row r="27" spans="1:8">
      <c r="D27" s="133" t="s">
        <v>344</v>
      </c>
      <c r="G27" s="132" t="s">
        <v>343</v>
      </c>
      <c r="H27" s="143">
        <f>+SUM(H28:H53)</f>
        <v>0</v>
      </c>
    </row>
    <row r="28" spans="1:8" s="134" customFormat="1">
      <c r="B28" s="138"/>
      <c r="C28" s="138"/>
      <c r="D28" s="142"/>
      <c r="E28" s="138"/>
      <c r="F28" s="137"/>
      <c r="G28" s="141"/>
      <c r="H28" s="140"/>
    </row>
    <row r="29" spans="1:8">
      <c r="D29" s="133" t="s">
        <v>342</v>
      </c>
    </row>
    <row r="30" spans="1:8" ht="63.75">
      <c r="B30" s="516" t="s">
        <v>209</v>
      </c>
      <c r="C30" s="516" t="s">
        <v>339</v>
      </c>
      <c r="D30" s="517" t="s">
        <v>338</v>
      </c>
      <c r="E30" s="516" t="s">
        <v>212</v>
      </c>
      <c r="F30" s="512">
        <v>1</v>
      </c>
      <c r="G30" s="518"/>
      <c r="H30" s="519">
        <f>ROUND(F30*G30,2)</f>
        <v>0</v>
      </c>
    </row>
    <row r="31" spans="1:8" s="134" customFormat="1">
      <c r="B31" s="138"/>
      <c r="C31" s="138"/>
      <c r="D31" s="139"/>
      <c r="E31" s="138"/>
      <c r="F31" s="137"/>
      <c r="G31" s="136"/>
      <c r="H31" s="135"/>
    </row>
    <row r="32" spans="1:8">
      <c r="D32" s="133" t="s">
        <v>384</v>
      </c>
    </row>
    <row r="33" spans="2:8" ht="38.25">
      <c r="B33" s="516" t="s">
        <v>209</v>
      </c>
      <c r="C33" s="516" t="s">
        <v>383</v>
      </c>
      <c r="D33" s="517" t="s">
        <v>382</v>
      </c>
      <c r="E33" s="516" t="s">
        <v>224</v>
      </c>
      <c r="F33" s="512">
        <v>167</v>
      </c>
      <c r="G33" s="518"/>
      <c r="H33" s="519">
        <f>ROUND(F33*G33,2)</f>
        <v>0</v>
      </c>
    </row>
    <row r="34" spans="2:8" s="134" customFormat="1">
      <c r="B34" s="138"/>
      <c r="C34" s="138"/>
      <c r="D34" s="139"/>
      <c r="E34" s="138"/>
      <c r="F34" s="137"/>
      <c r="G34" s="136"/>
      <c r="H34" s="135"/>
    </row>
    <row r="35" spans="2:8">
      <c r="D35" s="133" t="s">
        <v>337</v>
      </c>
    </row>
    <row r="36" spans="2:8" ht="25.5">
      <c r="B36" s="516" t="s">
        <v>209</v>
      </c>
      <c r="C36" s="516" t="s">
        <v>381</v>
      </c>
      <c r="D36" s="517" t="s">
        <v>380</v>
      </c>
      <c r="E36" s="516" t="s">
        <v>224</v>
      </c>
      <c r="F36" s="512">
        <v>25</v>
      </c>
      <c r="G36" s="518"/>
      <c r="H36" s="519">
        <f>ROUND(F36*G36,2)</f>
        <v>0</v>
      </c>
    </row>
    <row r="37" spans="2:8" ht="25.5">
      <c r="B37" s="516"/>
      <c r="C37" s="516"/>
      <c r="D37" s="520" t="s">
        <v>379</v>
      </c>
      <c r="E37" s="516"/>
      <c r="F37" s="512"/>
      <c r="G37" s="518"/>
      <c r="H37" s="519"/>
    </row>
    <row r="38" spans="2:8" ht="25.5">
      <c r="B38" s="516" t="s">
        <v>211</v>
      </c>
      <c r="C38" s="516" t="s">
        <v>378</v>
      </c>
      <c r="D38" s="517" t="s">
        <v>377</v>
      </c>
      <c r="E38" s="516" t="s">
        <v>224</v>
      </c>
      <c r="F38" s="512">
        <v>19</v>
      </c>
      <c r="G38" s="518"/>
      <c r="H38" s="519">
        <f>ROUND(F38*G38,2)</f>
        <v>0</v>
      </c>
    </row>
    <row r="39" spans="2:8" ht="38.25">
      <c r="B39" s="516" t="s">
        <v>213</v>
      </c>
      <c r="C39" s="516" t="s">
        <v>376</v>
      </c>
      <c r="D39" s="517" t="s">
        <v>375</v>
      </c>
      <c r="E39" s="516" t="s">
        <v>224</v>
      </c>
      <c r="F39" s="512">
        <v>77</v>
      </c>
      <c r="G39" s="518"/>
      <c r="H39" s="519">
        <f>ROUND(F39*G39,2)</f>
        <v>0</v>
      </c>
    </row>
    <row r="40" spans="2:8" s="134" customFormat="1">
      <c r="B40" s="138"/>
      <c r="C40" s="138"/>
      <c r="D40" s="139"/>
      <c r="E40" s="138"/>
      <c r="F40" s="137"/>
      <c r="G40" s="136"/>
      <c r="H40" s="135"/>
    </row>
    <row r="41" spans="2:8">
      <c r="D41" s="133" t="s">
        <v>328</v>
      </c>
    </row>
    <row r="42" spans="2:8" ht="25.5">
      <c r="B42" s="516" t="s">
        <v>209</v>
      </c>
      <c r="C42" s="516" t="s">
        <v>374</v>
      </c>
      <c r="D42" s="517" t="s">
        <v>373</v>
      </c>
      <c r="E42" s="516" t="s">
        <v>212</v>
      </c>
      <c r="F42" s="512">
        <v>6</v>
      </c>
      <c r="G42" s="518"/>
      <c r="H42" s="519">
        <f>ROUND(F42*G42,2)</f>
        <v>0</v>
      </c>
    </row>
    <row r="43" spans="2:8" ht="25.5">
      <c r="B43" s="516" t="s">
        <v>211</v>
      </c>
      <c r="C43" s="516" t="s">
        <v>327</v>
      </c>
      <c r="D43" s="517" t="s">
        <v>326</v>
      </c>
      <c r="E43" s="516" t="s">
        <v>212</v>
      </c>
      <c r="F43" s="512">
        <v>2</v>
      </c>
      <c r="G43" s="518"/>
      <c r="H43" s="519">
        <f>ROUND(F43*G43,2)</f>
        <v>0</v>
      </c>
    </row>
    <row r="44" spans="2:8" ht="38.25">
      <c r="B44" s="516" t="s">
        <v>213</v>
      </c>
      <c r="C44" s="516" t="s">
        <v>372</v>
      </c>
      <c r="D44" s="517" t="s">
        <v>371</v>
      </c>
      <c r="E44" s="516" t="s">
        <v>212</v>
      </c>
      <c r="F44" s="512">
        <v>6</v>
      </c>
      <c r="G44" s="518"/>
      <c r="H44" s="519">
        <f>ROUND(F44*G44,2)</f>
        <v>0</v>
      </c>
    </row>
    <row r="45" spans="2:8" ht="38.25">
      <c r="B45" s="516" t="s">
        <v>214</v>
      </c>
      <c r="C45" s="516" t="s">
        <v>325</v>
      </c>
      <c r="D45" s="517" t="s">
        <v>324</v>
      </c>
      <c r="E45" s="516" t="s">
        <v>212</v>
      </c>
      <c r="F45" s="512">
        <v>2</v>
      </c>
      <c r="G45" s="518"/>
      <c r="H45" s="519">
        <f>ROUND(F45*G45,2)</f>
        <v>0</v>
      </c>
    </row>
    <row r="46" spans="2:8" s="134" customFormat="1">
      <c r="B46" s="138"/>
      <c r="C46" s="138"/>
      <c r="D46" s="139"/>
      <c r="E46" s="138"/>
      <c r="F46" s="137"/>
      <c r="G46" s="136"/>
      <c r="H46" s="135"/>
    </row>
    <row r="47" spans="2:8">
      <c r="D47" s="133" t="s">
        <v>323</v>
      </c>
    </row>
    <row r="48" spans="2:8" ht="25.5">
      <c r="B48" s="516" t="s">
        <v>209</v>
      </c>
      <c r="C48" s="516" t="s">
        <v>370</v>
      </c>
      <c r="D48" s="517" t="s">
        <v>369</v>
      </c>
      <c r="E48" s="516" t="s">
        <v>224</v>
      </c>
      <c r="F48" s="512">
        <v>13</v>
      </c>
      <c r="G48" s="518"/>
      <c r="H48" s="519">
        <f>ROUND(F48*G48,2)</f>
        <v>0</v>
      </c>
    </row>
    <row r="49" spans="2:8" ht="38.25">
      <c r="B49" s="516" t="s">
        <v>211</v>
      </c>
      <c r="C49" s="516" t="s">
        <v>368</v>
      </c>
      <c r="D49" s="517" t="s">
        <v>367</v>
      </c>
      <c r="E49" s="516" t="s">
        <v>224</v>
      </c>
      <c r="F49" s="512">
        <v>13</v>
      </c>
      <c r="G49" s="518"/>
      <c r="H49" s="519">
        <f>ROUND(F49*G49,2)</f>
        <v>0</v>
      </c>
    </row>
    <row r="50" spans="2:8" ht="25.5">
      <c r="B50" s="516"/>
      <c r="C50" s="516"/>
      <c r="D50" s="520" t="s">
        <v>366</v>
      </c>
      <c r="E50" s="516"/>
      <c r="F50" s="512"/>
      <c r="G50" s="518"/>
      <c r="H50" s="519"/>
    </row>
    <row r="51" spans="2:8" ht="38.25">
      <c r="B51" s="516" t="s">
        <v>213</v>
      </c>
      <c r="C51" s="516" t="s">
        <v>365</v>
      </c>
      <c r="D51" s="517" t="s">
        <v>364</v>
      </c>
      <c r="E51" s="516" t="s">
        <v>212</v>
      </c>
      <c r="F51" s="512">
        <v>1</v>
      </c>
      <c r="G51" s="518"/>
      <c r="H51" s="519">
        <f>ROUND(F51*G51,2)</f>
        <v>0</v>
      </c>
    </row>
    <row r="52" spans="2:8" ht="13.5" thickBot="1"/>
    <row r="53" spans="2:8">
      <c r="D53" s="414" t="s">
        <v>285</v>
      </c>
      <c r="E53" s="415"/>
    </row>
    <row r="54" spans="2:8" ht="17.45" customHeight="1">
      <c r="D54" s="416" t="str">
        <f>D9</f>
        <v>2 ZEMELJSKA DELA</v>
      </c>
      <c r="E54" s="417">
        <f>H9</f>
        <v>0</v>
      </c>
    </row>
    <row r="55" spans="2:8" ht="17.45" customHeight="1">
      <c r="D55" s="418" t="str">
        <f>D27</f>
        <v>4 ODVODNJAVANJE</v>
      </c>
      <c r="E55" s="419">
        <f>H27</f>
        <v>0</v>
      </c>
    </row>
    <row r="56" spans="2:8" ht="17.45" customHeight="1">
      <c r="D56" s="420" t="s">
        <v>320</v>
      </c>
      <c r="E56" s="421">
        <f>+SUM(E54:E55)</f>
        <v>0</v>
      </c>
    </row>
    <row r="57" spans="2:8" ht="17.45" customHeight="1">
      <c r="D57" s="420" t="s">
        <v>319</v>
      </c>
      <c r="E57" s="421">
        <f>0.22*E56</f>
        <v>0</v>
      </c>
    </row>
    <row r="58" spans="2:8" ht="17.45" customHeight="1" thickBot="1">
      <c r="D58" s="422" t="s">
        <v>318</v>
      </c>
      <c r="E58" s="423">
        <f>+SUM(E56:E57)</f>
        <v>0</v>
      </c>
    </row>
    <row r="60" spans="2:8" ht="17.45" customHeight="1">
      <c r="G60" s="132"/>
    </row>
  </sheetData>
  <mergeCells count="1">
    <mergeCell ref="D5:H5"/>
  </mergeCells>
  <pageMargins left="0.98425196850393704" right="0.39370078740157499" top="0.78740157480314998" bottom="0.78740157480314998" header="0" footer="0.196850393700787"/>
  <pageSetup paperSize="9" orientation="portrait" horizontalDpi="1200" r:id="rId1"/>
  <headerFooter alignWithMargins="0">
    <oddFooter>&amp;CStran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43" zoomScaleNormal="100" workbookViewId="0">
      <selection activeCell="G30" sqref="G30:G35"/>
    </sheetView>
  </sheetViews>
  <sheetFormatPr defaultColWidth="9.140625" defaultRowHeight="12.75"/>
  <cols>
    <col min="1" max="1" width="9.140625" style="126"/>
    <col min="2" max="3" width="10.7109375" style="130" customWidth="1"/>
    <col min="4" max="4" width="47.7109375" style="131" customWidth="1"/>
    <col min="5" max="5" width="14.7109375" style="130" customWidth="1"/>
    <col min="6" max="6" width="12.7109375" style="129" customWidth="1"/>
    <col min="7" max="7" width="15.7109375" style="128" customWidth="1"/>
    <col min="8" max="8" width="15.7109375" style="127" customWidth="1"/>
    <col min="9" max="16384" width="9.140625" style="126"/>
  </cols>
  <sheetData>
    <row r="1" spans="1:8" ht="20.100000000000001" customHeight="1">
      <c r="B1" s="185" t="s">
        <v>403</v>
      </c>
    </row>
    <row r="2" spans="1:8" s="180" customFormat="1" ht="15" customHeight="1">
      <c r="B2" s="182" t="s">
        <v>362</v>
      </c>
      <c r="C2" s="181"/>
      <c r="E2" s="184"/>
      <c r="F2" s="129"/>
      <c r="G2" s="183"/>
      <c r="H2" s="127"/>
    </row>
    <row r="3" spans="1:8" s="180" customFormat="1" ht="15" customHeight="1">
      <c r="B3" s="182" t="s">
        <v>361</v>
      </c>
      <c r="C3" s="181"/>
      <c r="E3" s="184"/>
      <c r="F3" s="129"/>
      <c r="G3" s="183"/>
      <c r="H3" s="127"/>
    </row>
    <row r="4" spans="1:8" s="180" customFormat="1" ht="15" customHeight="1">
      <c r="B4" s="182" t="s">
        <v>360</v>
      </c>
      <c r="C4" s="181"/>
      <c r="E4" s="184"/>
      <c r="F4" s="129"/>
      <c r="G4" s="183"/>
      <c r="H4" s="127"/>
    </row>
    <row r="5" spans="1:8" s="180" customFormat="1" ht="20.100000000000001" customHeight="1">
      <c r="B5" s="182" t="s">
        <v>359</v>
      </c>
      <c r="C5" s="181"/>
      <c r="D5" s="695" t="s">
        <v>358</v>
      </c>
      <c r="E5" s="695"/>
      <c r="F5" s="695"/>
      <c r="G5" s="695"/>
      <c r="H5" s="695"/>
    </row>
    <row r="6" spans="1:8" s="174" customFormat="1" ht="9.9499999999999993" customHeight="1">
      <c r="B6" s="178"/>
      <c r="C6" s="178"/>
      <c r="D6" s="179"/>
      <c r="E6" s="178"/>
      <c r="F6" s="177"/>
      <c r="G6" s="176"/>
      <c r="H6" s="175"/>
    </row>
    <row r="7" spans="1:8" s="168" customFormat="1" ht="32.1" customHeight="1" thickBot="1">
      <c r="B7" s="172" t="s">
        <v>199</v>
      </c>
      <c r="C7" s="172" t="s">
        <v>200</v>
      </c>
      <c r="D7" s="173" t="s">
        <v>201</v>
      </c>
      <c r="E7" s="172" t="s">
        <v>202</v>
      </c>
      <c r="F7" s="171" t="s">
        <v>203</v>
      </c>
      <c r="G7" s="170" t="s">
        <v>204</v>
      </c>
      <c r="H7" s="169" t="s">
        <v>205</v>
      </c>
    </row>
    <row r="8" spans="1:8" s="162" customFormat="1" ht="9.9499999999999993" customHeight="1">
      <c r="B8" s="166"/>
      <c r="C8" s="166"/>
      <c r="D8" s="167"/>
      <c r="E8" s="166"/>
      <c r="F8" s="165"/>
      <c r="G8" s="164"/>
      <c r="H8" s="163"/>
    </row>
    <row r="9" spans="1:8">
      <c r="A9" s="155"/>
      <c r="B9" s="154"/>
      <c r="C9" s="154"/>
      <c r="D9" s="156" t="s">
        <v>357</v>
      </c>
      <c r="E9" s="154"/>
      <c r="G9" s="161" t="s">
        <v>356</v>
      </c>
      <c r="H9" s="160">
        <f>+SUM(H10:H26)</f>
        <v>0</v>
      </c>
    </row>
    <row r="10" spans="1:8" s="134" customFormat="1">
      <c r="A10" s="150"/>
      <c r="B10" s="148"/>
      <c r="C10" s="148"/>
      <c r="D10" s="159"/>
      <c r="E10" s="148"/>
      <c r="F10" s="137"/>
      <c r="G10" s="158"/>
      <c r="H10" s="157"/>
    </row>
    <row r="11" spans="1:8">
      <c r="A11" s="155"/>
      <c r="B11" s="154"/>
      <c r="C11" s="154"/>
      <c r="D11" s="156" t="s">
        <v>355</v>
      </c>
      <c r="E11" s="154"/>
      <c r="G11" s="152"/>
      <c r="H11" s="151"/>
    </row>
    <row r="12" spans="1:8" ht="25.5">
      <c r="A12" s="155"/>
      <c r="B12" s="510" t="s">
        <v>209</v>
      </c>
      <c r="C12" s="510" t="s">
        <v>354</v>
      </c>
      <c r="D12" s="511" t="s">
        <v>353</v>
      </c>
      <c r="E12" s="510" t="s">
        <v>238</v>
      </c>
      <c r="F12" s="512">
        <v>52</v>
      </c>
      <c r="G12" s="513"/>
      <c r="H12" s="514">
        <f>ROUND(F12*G12,2)</f>
        <v>0</v>
      </c>
    </row>
    <row r="13" spans="1:8" ht="51">
      <c r="A13" s="155"/>
      <c r="B13" s="510" t="s">
        <v>211</v>
      </c>
      <c r="C13" s="510" t="s">
        <v>35</v>
      </c>
      <c r="D13" s="511" t="s">
        <v>36</v>
      </c>
      <c r="E13" s="510" t="s">
        <v>238</v>
      </c>
      <c r="F13" s="512">
        <v>382</v>
      </c>
      <c r="G13" s="513"/>
      <c r="H13" s="514">
        <f>ROUND(F13*G13,2)</f>
        <v>0</v>
      </c>
    </row>
    <row r="14" spans="1:8" s="134" customFormat="1">
      <c r="A14" s="150"/>
      <c r="B14" s="148"/>
      <c r="C14" s="148"/>
      <c r="D14" s="149"/>
      <c r="E14" s="148"/>
      <c r="F14" s="137"/>
      <c r="G14" s="146"/>
      <c r="H14" s="145"/>
    </row>
    <row r="15" spans="1:8">
      <c r="A15" s="155"/>
      <c r="B15" s="154"/>
      <c r="C15" s="154"/>
      <c r="D15" s="156" t="s">
        <v>352</v>
      </c>
      <c r="E15" s="154"/>
      <c r="F15" s="153"/>
      <c r="G15" s="152"/>
      <c r="H15" s="151"/>
    </row>
    <row r="16" spans="1:8">
      <c r="A16" s="155"/>
      <c r="B16" s="510" t="s">
        <v>209</v>
      </c>
      <c r="C16" s="510" t="s">
        <v>351</v>
      </c>
      <c r="D16" s="511" t="s">
        <v>350</v>
      </c>
      <c r="E16" s="510" t="s">
        <v>238</v>
      </c>
      <c r="F16" s="515">
        <v>281</v>
      </c>
      <c r="G16" s="513"/>
      <c r="H16" s="514">
        <f>ROUND(F16*G16,2)</f>
        <v>0</v>
      </c>
    </row>
    <row r="17" spans="1:8" s="134" customFormat="1">
      <c r="A17" s="150"/>
      <c r="B17" s="148"/>
      <c r="C17" s="148"/>
      <c r="D17" s="149"/>
      <c r="E17" s="148"/>
      <c r="F17" s="147"/>
      <c r="G17" s="146"/>
      <c r="H17" s="145"/>
    </row>
    <row r="18" spans="1:8">
      <c r="A18" s="155"/>
      <c r="B18" s="154"/>
      <c r="C18" s="154"/>
      <c r="D18" s="156" t="s">
        <v>349</v>
      </c>
      <c r="E18" s="154"/>
      <c r="F18" s="153"/>
      <c r="G18" s="152"/>
      <c r="H18" s="151"/>
    </row>
    <row r="19" spans="1:8" ht="25.5">
      <c r="A19" s="155"/>
      <c r="B19" s="510" t="s">
        <v>209</v>
      </c>
      <c r="C19" s="510" t="s">
        <v>250</v>
      </c>
      <c r="D19" s="511" t="s">
        <v>251</v>
      </c>
      <c r="E19" s="510" t="s">
        <v>221</v>
      </c>
      <c r="F19" s="515">
        <v>245</v>
      </c>
      <c r="G19" s="513"/>
      <c r="H19" s="514">
        <f>ROUND(F19*G19,2)</f>
        <v>0</v>
      </c>
    </row>
    <row r="20" spans="1:8">
      <c r="A20" s="155"/>
      <c r="B20" s="510" t="s">
        <v>211</v>
      </c>
      <c r="C20" s="510" t="s">
        <v>252</v>
      </c>
      <c r="D20" s="511" t="s">
        <v>253</v>
      </c>
      <c r="E20" s="510" t="s">
        <v>221</v>
      </c>
      <c r="F20" s="515">
        <v>245</v>
      </c>
      <c r="G20" s="513"/>
      <c r="H20" s="514">
        <f>ROUND(F20*G20,2)</f>
        <v>0</v>
      </c>
    </row>
    <row r="21" spans="1:8" s="134" customFormat="1">
      <c r="A21" s="150"/>
      <c r="B21" s="148"/>
      <c r="C21" s="148"/>
      <c r="D21" s="149"/>
      <c r="E21" s="148"/>
      <c r="F21" s="147"/>
      <c r="G21" s="146"/>
      <c r="H21" s="145"/>
    </row>
    <row r="22" spans="1:8" ht="25.5">
      <c r="D22" s="133" t="s">
        <v>348</v>
      </c>
    </row>
    <row r="23" spans="1:8">
      <c r="B23" s="516" t="s">
        <v>209</v>
      </c>
      <c r="C23" s="516" t="s">
        <v>255</v>
      </c>
      <c r="D23" s="517" t="s">
        <v>256</v>
      </c>
      <c r="E23" s="516" t="s">
        <v>257</v>
      </c>
      <c r="F23" s="512">
        <v>182</v>
      </c>
      <c r="G23" s="518"/>
      <c r="H23" s="519">
        <f>ROUND(F23*G23,2)</f>
        <v>0</v>
      </c>
    </row>
    <row r="24" spans="1:8" ht="25.5">
      <c r="B24" s="516"/>
      <c r="C24" s="516"/>
      <c r="D24" s="520" t="s">
        <v>347</v>
      </c>
      <c r="E24" s="516"/>
      <c r="F24" s="512"/>
      <c r="G24" s="518"/>
      <c r="H24" s="519"/>
    </row>
    <row r="25" spans="1:8">
      <c r="B25" s="516" t="s">
        <v>211</v>
      </c>
      <c r="C25" s="516" t="s">
        <v>346</v>
      </c>
      <c r="D25" s="517" t="s">
        <v>345</v>
      </c>
      <c r="E25" s="516" t="s">
        <v>238</v>
      </c>
      <c r="F25" s="512">
        <v>101</v>
      </c>
      <c r="G25" s="518"/>
      <c r="H25" s="519">
        <f>ROUND(F25*G25,2)</f>
        <v>0</v>
      </c>
    </row>
    <row r="26" spans="1:8" s="134" customFormat="1">
      <c r="B26" s="138"/>
      <c r="C26" s="138"/>
      <c r="D26" s="139"/>
      <c r="E26" s="138"/>
      <c r="F26" s="137"/>
      <c r="G26" s="136"/>
      <c r="H26" s="135"/>
    </row>
    <row r="27" spans="1:8">
      <c r="D27" s="133" t="s">
        <v>344</v>
      </c>
      <c r="G27" s="132" t="s">
        <v>343</v>
      </c>
      <c r="H27" s="143">
        <f>+SUM(H28:H51)</f>
        <v>0</v>
      </c>
    </row>
    <row r="28" spans="1:8" s="134" customFormat="1">
      <c r="B28" s="138"/>
      <c r="C28" s="138"/>
      <c r="D28" s="142"/>
      <c r="E28" s="138"/>
      <c r="F28" s="137"/>
      <c r="G28" s="141"/>
      <c r="H28" s="140"/>
    </row>
    <row r="29" spans="1:8">
      <c r="D29" s="133" t="s">
        <v>342</v>
      </c>
    </row>
    <row r="30" spans="1:8" ht="63.75">
      <c r="B30" s="516" t="s">
        <v>209</v>
      </c>
      <c r="C30" s="516" t="s">
        <v>339</v>
      </c>
      <c r="D30" s="517" t="s">
        <v>338</v>
      </c>
      <c r="E30" s="516" t="s">
        <v>212</v>
      </c>
      <c r="F30" s="512">
        <v>3</v>
      </c>
      <c r="G30" s="518"/>
      <c r="H30" s="519">
        <f>ROUND(F30*G30,2)</f>
        <v>0</v>
      </c>
    </row>
    <row r="31" spans="1:8" s="134" customFormat="1">
      <c r="B31" s="138"/>
      <c r="C31" s="138"/>
      <c r="D31" s="139"/>
      <c r="E31" s="138"/>
      <c r="F31" s="137"/>
      <c r="G31" s="136"/>
      <c r="H31" s="135"/>
    </row>
    <row r="32" spans="1:8">
      <c r="D32" s="133" t="s">
        <v>337</v>
      </c>
    </row>
    <row r="33" spans="2:8" ht="25.5">
      <c r="B33" s="516" t="s">
        <v>209</v>
      </c>
      <c r="C33" s="516" t="s">
        <v>402</v>
      </c>
      <c r="D33" s="517" t="s">
        <v>401</v>
      </c>
      <c r="E33" s="516" t="s">
        <v>224</v>
      </c>
      <c r="F33" s="512">
        <v>93</v>
      </c>
      <c r="G33" s="518"/>
      <c r="H33" s="519">
        <f>ROUND(F33*G33,2)</f>
        <v>0</v>
      </c>
    </row>
    <row r="34" spans="2:8" ht="25.5">
      <c r="B34" s="516" t="s">
        <v>211</v>
      </c>
      <c r="C34" s="516" t="s">
        <v>400</v>
      </c>
      <c r="D34" s="517" t="s">
        <v>399</v>
      </c>
      <c r="E34" s="516" t="s">
        <v>224</v>
      </c>
      <c r="F34" s="512">
        <v>132</v>
      </c>
      <c r="G34" s="518"/>
      <c r="H34" s="519">
        <f>ROUND(F34*G34,2)</f>
        <v>0</v>
      </c>
    </row>
    <row r="35" spans="2:8" ht="25.5">
      <c r="B35" s="516" t="s">
        <v>213</v>
      </c>
      <c r="C35" s="516" t="s">
        <v>398</v>
      </c>
      <c r="D35" s="517" t="s">
        <v>397</v>
      </c>
      <c r="E35" s="516" t="s">
        <v>224</v>
      </c>
      <c r="F35" s="512">
        <v>37</v>
      </c>
      <c r="G35" s="518"/>
      <c r="H35" s="519">
        <f>ROUND(F35*G35,2)</f>
        <v>0</v>
      </c>
    </row>
    <row r="36" spans="2:8" ht="25.5">
      <c r="B36" s="516" t="s">
        <v>214</v>
      </c>
      <c r="C36" s="516" t="s">
        <v>378</v>
      </c>
      <c r="D36" s="517" t="s">
        <v>377</v>
      </c>
      <c r="E36" s="516" t="s">
        <v>224</v>
      </c>
      <c r="F36" s="512">
        <v>14</v>
      </c>
      <c r="G36" s="518"/>
      <c r="H36" s="519">
        <f>ROUND(F36*G36,2)</f>
        <v>0</v>
      </c>
    </row>
    <row r="37" spans="2:8" s="134" customFormat="1">
      <c r="B37" s="138"/>
      <c r="C37" s="138"/>
      <c r="D37" s="139"/>
      <c r="E37" s="138"/>
      <c r="F37" s="137"/>
      <c r="G37" s="136"/>
      <c r="H37" s="135"/>
    </row>
    <row r="38" spans="2:8">
      <c r="D38" s="133" t="s">
        <v>328</v>
      </c>
    </row>
    <row r="39" spans="2:8" ht="25.5">
      <c r="B39" s="516" t="s">
        <v>209</v>
      </c>
      <c r="C39" s="516" t="s">
        <v>327</v>
      </c>
      <c r="D39" s="517" t="s">
        <v>326</v>
      </c>
      <c r="E39" s="516" t="s">
        <v>212</v>
      </c>
      <c r="F39" s="512">
        <v>4</v>
      </c>
      <c r="G39" s="518"/>
      <c r="H39" s="519">
        <f t="shared" ref="H39:H44" si="0">ROUND(F39*G39,2)</f>
        <v>0</v>
      </c>
    </row>
    <row r="40" spans="2:8" ht="38.25">
      <c r="B40" s="516" t="s">
        <v>211</v>
      </c>
      <c r="C40" s="516" t="s">
        <v>396</v>
      </c>
      <c r="D40" s="517" t="s">
        <v>395</v>
      </c>
      <c r="E40" s="516" t="s">
        <v>212</v>
      </c>
      <c r="F40" s="512">
        <v>2</v>
      </c>
      <c r="G40" s="518"/>
      <c r="H40" s="519">
        <f t="shared" si="0"/>
        <v>0</v>
      </c>
    </row>
    <row r="41" spans="2:8" ht="25.5">
      <c r="B41" s="516" t="s">
        <v>213</v>
      </c>
      <c r="C41" s="516" t="s">
        <v>394</v>
      </c>
      <c r="D41" s="517" t="s">
        <v>393</v>
      </c>
      <c r="E41" s="516" t="s">
        <v>212</v>
      </c>
      <c r="F41" s="512">
        <v>2</v>
      </c>
      <c r="G41" s="518"/>
      <c r="H41" s="519">
        <f t="shared" si="0"/>
        <v>0</v>
      </c>
    </row>
    <row r="42" spans="2:8" ht="25.5">
      <c r="B42" s="516" t="s">
        <v>214</v>
      </c>
      <c r="C42" s="516" t="s">
        <v>392</v>
      </c>
      <c r="D42" s="517" t="s">
        <v>391</v>
      </c>
      <c r="E42" s="516" t="s">
        <v>212</v>
      </c>
      <c r="F42" s="512">
        <v>2</v>
      </c>
      <c r="G42" s="518"/>
      <c r="H42" s="519">
        <f t="shared" si="0"/>
        <v>0</v>
      </c>
    </row>
    <row r="43" spans="2:8" ht="38.25">
      <c r="B43" s="516" t="s">
        <v>278</v>
      </c>
      <c r="C43" s="516" t="s">
        <v>325</v>
      </c>
      <c r="D43" s="517" t="s">
        <v>324</v>
      </c>
      <c r="E43" s="516" t="s">
        <v>212</v>
      </c>
      <c r="F43" s="512">
        <v>3</v>
      </c>
      <c r="G43" s="518"/>
      <c r="H43" s="519">
        <f t="shared" si="0"/>
        <v>0</v>
      </c>
    </row>
    <row r="44" spans="2:8" ht="38.25">
      <c r="B44" s="516" t="s">
        <v>301</v>
      </c>
      <c r="C44" s="516" t="s">
        <v>390</v>
      </c>
      <c r="D44" s="517" t="s">
        <v>389</v>
      </c>
      <c r="E44" s="516" t="s">
        <v>212</v>
      </c>
      <c r="F44" s="512">
        <v>1</v>
      </c>
      <c r="G44" s="518"/>
      <c r="H44" s="519">
        <f t="shared" si="0"/>
        <v>0</v>
      </c>
    </row>
    <row r="45" spans="2:8" s="134" customFormat="1">
      <c r="B45" s="525"/>
      <c r="C45" s="525"/>
      <c r="D45" s="526"/>
      <c r="E45" s="525"/>
      <c r="F45" s="527"/>
      <c r="G45" s="528"/>
      <c r="H45" s="529"/>
    </row>
    <row r="46" spans="2:8">
      <c r="B46" s="521"/>
      <c r="C46" s="521"/>
      <c r="D46" s="530" t="s">
        <v>323</v>
      </c>
      <c r="E46" s="521"/>
      <c r="F46" s="522"/>
      <c r="G46" s="523"/>
      <c r="H46" s="524"/>
    </row>
    <row r="47" spans="2:8" ht="38.25">
      <c r="B47" s="516" t="s">
        <v>209</v>
      </c>
      <c r="C47" s="516" t="s">
        <v>80</v>
      </c>
      <c r="D47" s="517" t="s">
        <v>81</v>
      </c>
      <c r="E47" s="516" t="s">
        <v>212</v>
      </c>
      <c r="F47" s="512">
        <v>2</v>
      </c>
      <c r="G47" s="518"/>
      <c r="H47" s="519">
        <f>ROUND(F47*G47,2)</f>
        <v>0</v>
      </c>
    </row>
    <row r="48" spans="2:8" ht="25.5">
      <c r="B48" s="516" t="s">
        <v>211</v>
      </c>
      <c r="C48" s="516" t="s">
        <v>388</v>
      </c>
      <c r="D48" s="517" t="s">
        <v>387</v>
      </c>
      <c r="E48" s="516" t="s">
        <v>224</v>
      </c>
      <c r="F48" s="512">
        <v>36</v>
      </c>
      <c r="G48" s="518"/>
      <c r="H48" s="519">
        <f>ROUND(F48*G48,2)</f>
        <v>0</v>
      </c>
    </row>
    <row r="49" spans="4:7" ht="25.5">
      <c r="D49" s="144" t="s">
        <v>386</v>
      </c>
    </row>
    <row r="50" spans="4:7" ht="13.5" thickBot="1">
      <c r="D50" s="144"/>
    </row>
    <row r="51" spans="4:7">
      <c r="D51" s="414" t="s">
        <v>285</v>
      </c>
      <c r="E51" s="415"/>
    </row>
    <row r="52" spans="4:7" ht="17.45" customHeight="1">
      <c r="D52" s="416" t="str">
        <f>D9</f>
        <v>2 ZEMELJSKA DELA</v>
      </c>
      <c r="E52" s="417">
        <f>H9</f>
        <v>0</v>
      </c>
    </row>
    <row r="53" spans="4:7" ht="17.45" customHeight="1">
      <c r="D53" s="418" t="str">
        <f>D27</f>
        <v>4 ODVODNJAVANJE</v>
      </c>
      <c r="E53" s="419">
        <f>H27</f>
        <v>0</v>
      </c>
    </row>
    <row r="54" spans="4:7" ht="17.45" customHeight="1">
      <c r="D54" s="420" t="s">
        <v>320</v>
      </c>
      <c r="E54" s="421">
        <f>+SUM(E52:E53)</f>
        <v>0</v>
      </c>
    </row>
    <row r="55" spans="4:7" ht="17.45" customHeight="1">
      <c r="D55" s="420" t="s">
        <v>319</v>
      </c>
      <c r="E55" s="421">
        <f>0.22*E54</f>
        <v>0</v>
      </c>
    </row>
    <row r="56" spans="4:7" ht="17.45" customHeight="1" thickBot="1">
      <c r="D56" s="422" t="s">
        <v>318</v>
      </c>
      <c r="E56" s="423">
        <f>+SUM(E54:E55)</f>
        <v>0</v>
      </c>
    </row>
    <row r="58" spans="4:7" ht="17.45" customHeight="1">
      <c r="G58" s="132"/>
    </row>
  </sheetData>
  <mergeCells count="1">
    <mergeCell ref="D5:H5"/>
  </mergeCells>
  <pageMargins left="0.98425196850393704" right="0.39370078740157499" top="0.78740157480314998" bottom="0.78740157480314998" header="0" footer="0.196850393700787"/>
  <pageSetup paperSize="9" orientation="portrait" horizontalDpi="1200" r:id="rId1"/>
  <headerFooter alignWithMargins="0">
    <oddFooter>&amp;CStran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46" zoomScaleNormal="100" workbookViewId="0">
      <selection activeCell="G37" sqref="G37:G40"/>
    </sheetView>
  </sheetViews>
  <sheetFormatPr defaultColWidth="9.140625" defaultRowHeight="12.75"/>
  <cols>
    <col min="1" max="1" width="9.140625" style="126"/>
    <col min="2" max="3" width="10.7109375" style="130" customWidth="1"/>
    <col min="4" max="4" width="47.7109375" style="131" customWidth="1"/>
    <col min="5" max="5" width="14.7109375" style="130" customWidth="1"/>
    <col min="6" max="6" width="12.7109375" style="129" customWidth="1"/>
    <col min="7" max="7" width="15.7109375" style="128" customWidth="1"/>
    <col min="8" max="8" width="15.7109375" style="127" customWidth="1"/>
    <col min="9" max="16384" width="9.140625" style="126"/>
  </cols>
  <sheetData>
    <row r="1" spans="1:8" ht="20.100000000000001" customHeight="1">
      <c r="B1" s="185" t="s">
        <v>413</v>
      </c>
    </row>
    <row r="2" spans="1:8" s="180" customFormat="1" ht="15" customHeight="1">
      <c r="B2" s="182" t="s">
        <v>362</v>
      </c>
      <c r="C2" s="181"/>
      <c r="E2" s="184"/>
      <c r="F2" s="129"/>
      <c r="G2" s="183"/>
      <c r="H2" s="127"/>
    </row>
    <row r="3" spans="1:8" s="180" customFormat="1" ht="15" customHeight="1">
      <c r="B3" s="182" t="s">
        <v>361</v>
      </c>
      <c r="C3" s="181"/>
      <c r="E3" s="184"/>
      <c r="F3" s="129"/>
      <c r="G3" s="183"/>
      <c r="H3" s="127"/>
    </row>
    <row r="4" spans="1:8" s="180" customFormat="1" ht="15" customHeight="1">
      <c r="B4" s="182" t="s">
        <v>360</v>
      </c>
      <c r="C4" s="181"/>
      <c r="E4" s="184"/>
      <c r="F4" s="129"/>
      <c r="G4" s="183"/>
      <c r="H4" s="127"/>
    </row>
    <row r="5" spans="1:8" s="180" customFormat="1" ht="20.100000000000001" customHeight="1">
      <c r="B5" s="182" t="s">
        <v>359</v>
      </c>
      <c r="C5" s="181"/>
      <c r="D5" s="695" t="s">
        <v>358</v>
      </c>
      <c r="E5" s="695"/>
      <c r="F5" s="695"/>
      <c r="G5" s="695"/>
      <c r="H5" s="695"/>
    </row>
    <row r="6" spans="1:8" s="174" customFormat="1" ht="9.9499999999999993" customHeight="1">
      <c r="B6" s="178"/>
      <c r="C6" s="178"/>
      <c r="D6" s="179"/>
      <c r="E6" s="178"/>
      <c r="F6" s="177"/>
      <c r="G6" s="176"/>
      <c r="H6" s="175"/>
    </row>
    <row r="7" spans="1:8" s="168" customFormat="1" ht="32.1" customHeight="1" thickBot="1">
      <c r="B7" s="172" t="s">
        <v>199</v>
      </c>
      <c r="C7" s="172" t="s">
        <v>200</v>
      </c>
      <c r="D7" s="173" t="s">
        <v>201</v>
      </c>
      <c r="E7" s="172" t="s">
        <v>202</v>
      </c>
      <c r="F7" s="171" t="s">
        <v>203</v>
      </c>
      <c r="G7" s="170" t="s">
        <v>204</v>
      </c>
      <c r="H7" s="169" t="s">
        <v>205</v>
      </c>
    </row>
    <row r="8" spans="1:8" s="162" customFormat="1" ht="9.9499999999999993" customHeight="1">
      <c r="B8" s="166"/>
      <c r="C8" s="166"/>
      <c r="D8" s="167"/>
      <c r="E8" s="166"/>
      <c r="F8" s="165"/>
      <c r="G8" s="164"/>
      <c r="H8" s="163"/>
    </row>
    <row r="9" spans="1:8">
      <c r="A9" s="155"/>
      <c r="B9" s="154"/>
      <c r="C9" s="154"/>
      <c r="D9" s="156" t="s">
        <v>357</v>
      </c>
      <c r="E9" s="154"/>
      <c r="G9" s="161" t="s">
        <v>356</v>
      </c>
      <c r="H9" s="160">
        <f>+SUM(H10:H26)</f>
        <v>0</v>
      </c>
    </row>
    <row r="10" spans="1:8" s="134" customFormat="1">
      <c r="A10" s="150"/>
      <c r="B10" s="148"/>
      <c r="C10" s="148"/>
      <c r="D10" s="159"/>
      <c r="E10" s="148"/>
      <c r="F10" s="137"/>
      <c r="G10" s="158"/>
      <c r="H10" s="157"/>
    </row>
    <row r="11" spans="1:8">
      <c r="A11" s="155"/>
      <c r="B11" s="154"/>
      <c r="C11" s="154"/>
      <c r="D11" s="156" t="s">
        <v>355</v>
      </c>
      <c r="E11" s="154"/>
      <c r="G11" s="152"/>
      <c r="H11" s="151"/>
    </row>
    <row r="12" spans="1:8" ht="25.5">
      <c r="A12" s="155"/>
      <c r="B12" s="510" t="s">
        <v>209</v>
      </c>
      <c r="C12" s="510" t="s">
        <v>354</v>
      </c>
      <c r="D12" s="511" t="s">
        <v>353</v>
      </c>
      <c r="E12" s="510" t="s">
        <v>238</v>
      </c>
      <c r="F12" s="512">
        <v>31</v>
      </c>
      <c r="G12" s="513"/>
      <c r="H12" s="514">
        <f>ROUND(F12*G12,2)</f>
        <v>0</v>
      </c>
    </row>
    <row r="13" spans="1:8" ht="51">
      <c r="A13" s="155"/>
      <c r="B13" s="510" t="s">
        <v>211</v>
      </c>
      <c r="C13" s="510" t="s">
        <v>35</v>
      </c>
      <c r="D13" s="511" t="s">
        <v>36</v>
      </c>
      <c r="E13" s="510" t="s">
        <v>238</v>
      </c>
      <c r="F13" s="512">
        <v>208</v>
      </c>
      <c r="G13" s="513"/>
      <c r="H13" s="514">
        <f>ROUND(F13*G13,2)</f>
        <v>0</v>
      </c>
    </row>
    <row r="14" spans="1:8" s="134" customFormat="1">
      <c r="A14" s="150"/>
      <c r="B14" s="148"/>
      <c r="C14" s="148"/>
      <c r="D14" s="149"/>
      <c r="E14" s="148"/>
      <c r="F14" s="137"/>
      <c r="G14" s="146"/>
      <c r="H14" s="145"/>
    </row>
    <row r="15" spans="1:8">
      <c r="A15" s="155"/>
      <c r="B15" s="154"/>
      <c r="C15" s="154"/>
      <c r="D15" s="156" t="s">
        <v>352</v>
      </c>
      <c r="E15" s="154"/>
      <c r="F15" s="153"/>
      <c r="G15" s="152"/>
      <c r="H15" s="151"/>
    </row>
    <row r="16" spans="1:8">
      <c r="A16" s="155"/>
      <c r="B16" s="510" t="s">
        <v>209</v>
      </c>
      <c r="C16" s="510" t="s">
        <v>351</v>
      </c>
      <c r="D16" s="511" t="s">
        <v>350</v>
      </c>
      <c r="E16" s="510" t="s">
        <v>238</v>
      </c>
      <c r="F16" s="515">
        <v>143</v>
      </c>
      <c r="G16" s="513"/>
      <c r="H16" s="514">
        <f>ROUND(F16*G16,2)</f>
        <v>0</v>
      </c>
    </row>
    <row r="17" spans="1:8" s="134" customFormat="1">
      <c r="A17" s="150"/>
      <c r="B17" s="148"/>
      <c r="C17" s="148"/>
      <c r="D17" s="149"/>
      <c r="E17" s="148"/>
      <c r="F17" s="147"/>
      <c r="G17" s="146"/>
      <c r="H17" s="145"/>
    </row>
    <row r="18" spans="1:8">
      <c r="A18" s="155"/>
      <c r="B18" s="154"/>
      <c r="C18" s="154"/>
      <c r="D18" s="156" t="s">
        <v>349</v>
      </c>
      <c r="E18" s="154"/>
      <c r="F18" s="153"/>
      <c r="G18" s="152"/>
      <c r="H18" s="151"/>
    </row>
    <row r="19" spans="1:8" ht="25.5">
      <c r="A19" s="155"/>
      <c r="B19" s="510" t="s">
        <v>209</v>
      </c>
      <c r="C19" s="510" t="s">
        <v>250</v>
      </c>
      <c r="D19" s="511" t="s">
        <v>251</v>
      </c>
      <c r="E19" s="510" t="s">
        <v>221</v>
      </c>
      <c r="F19" s="515">
        <v>141</v>
      </c>
      <c r="G19" s="513"/>
      <c r="H19" s="514">
        <f>ROUND(F19*G19,2)</f>
        <v>0</v>
      </c>
    </row>
    <row r="20" spans="1:8">
      <c r="A20" s="155"/>
      <c r="B20" s="510" t="s">
        <v>211</v>
      </c>
      <c r="C20" s="510" t="s">
        <v>252</v>
      </c>
      <c r="D20" s="511" t="s">
        <v>253</v>
      </c>
      <c r="E20" s="510" t="s">
        <v>221</v>
      </c>
      <c r="F20" s="515">
        <v>141</v>
      </c>
      <c r="G20" s="513"/>
      <c r="H20" s="514">
        <f>ROUND(F20*G20,2)</f>
        <v>0</v>
      </c>
    </row>
    <row r="21" spans="1:8" s="134" customFormat="1">
      <c r="A21" s="150"/>
      <c r="B21" s="148"/>
      <c r="C21" s="148"/>
      <c r="D21" s="149"/>
      <c r="E21" s="148"/>
      <c r="F21" s="147"/>
      <c r="G21" s="146"/>
      <c r="H21" s="145"/>
    </row>
    <row r="22" spans="1:8" ht="25.5">
      <c r="D22" s="133" t="s">
        <v>348</v>
      </c>
    </row>
    <row r="23" spans="1:8">
      <c r="B23" s="516" t="s">
        <v>209</v>
      </c>
      <c r="C23" s="516" t="s">
        <v>255</v>
      </c>
      <c r="D23" s="517" t="s">
        <v>256</v>
      </c>
      <c r="E23" s="516" t="s">
        <v>257</v>
      </c>
      <c r="F23" s="512">
        <v>117</v>
      </c>
      <c r="G23" s="518"/>
      <c r="H23" s="519">
        <f>ROUND(F23*G23,2)</f>
        <v>0</v>
      </c>
    </row>
    <row r="24" spans="1:8" ht="25.5">
      <c r="B24" s="516"/>
      <c r="C24" s="516"/>
      <c r="D24" s="520" t="s">
        <v>347</v>
      </c>
      <c r="E24" s="516"/>
      <c r="F24" s="512"/>
      <c r="G24" s="518"/>
      <c r="H24" s="519"/>
    </row>
    <row r="25" spans="1:8">
      <c r="B25" s="516" t="s">
        <v>211</v>
      </c>
      <c r="C25" s="516" t="s">
        <v>346</v>
      </c>
      <c r="D25" s="517" t="s">
        <v>345</v>
      </c>
      <c r="E25" s="516" t="s">
        <v>238</v>
      </c>
      <c r="F25" s="512">
        <v>65</v>
      </c>
      <c r="G25" s="518"/>
      <c r="H25" s="519">
        <f>ROUND(F25*G25,2)</f>
        <v>0</v>
      </c>
    </row>
    <row r="26" spans="1:8" s="134" customFormat="1">
      <c r="B26" s="138"/>
      <c r="C26" s="138"/>
      <c r="D26" s="139"/>
      <c r="E26" s="138"/>
      <c r="F26" s="137"/>
      <c r="G26" s="136"/>
      <c r="H26" s="135"/>
    </row>
    <row r="27" spans="1:8">
      <c r="D27" s="133" t="s">
        <v>344</v>
      </c>
      <c r="G27" s="132" t="s">
        <v>343</v>
      </c>
      <c r="H27" s="143">
        <f>+SUM(H28:H48)</f>
        <v>0</v>
      </c>
    </row>
    <row r="28" spans="1:8" s="134" customFormat="1">
      <c r="B28" s="138"/>
      <c r="C28" s="138"/>
      <c r="D28" s="142"/>
      <c r="E28" s="138"/>
      <c r="F28" s="137"/>
      <c r="G28" s="141"/>
      <c r="H28" s="140"/>
    </row>
    <row r="29" spans="1:8">
      <c r="D29" s="133" t="s">
        <v>342</v>
      </c>
    </row>
    <row r="30" spans="1:8">
      <c r="B30" s="516" t="s">
        <v>209</v>
      </c>
      <c r="C30" s="516" t="s">
        <v>412</v>
      </c>
      <c r="D30" s="517" t="s">
        <v>411</v>
      </c>
      <c r="E30" s="516" t="s">
        <v>224</v>
      </c>
      <c r="F30" s="512">
        <v>35</v>
      </c>
      <c r="G30" s="518"/>
      <c r="H30" s="519">
        <f>ROUND(F30*G30,2)</f>
        <v>0</v>
      </c>
    </row>
    <row r="31" spans="1:8" ht="51">
      <c r="B31" s="516" t="s">
        <v>211</v>
      </c>
      <c r="C31" s="516" t="s">
        <v>341</v>
      </c>
      <c r="D31" s="517" t="s">
        <v>340</v>
      </c>
      <c r="E31" s="516" t="s">
        <v>224</v>
      </c>
      <c r="F31" s="512">
        <v>27</v>
      </c>
      <c r="G31" s="518"/>
      <c r="H31" s="519">
        <f>ROUND(F31*G31,2)</f>
        <v>0</v>
      </c>
    </row>
    <row r="32" spans="1:8" ht="63.75">
      <c r="B32" s="516" t="s">
        <v>213</v>
      </c>
      <c r="C32" s="516" t="s">
        <v>339</v>
      </c>
      <c r="D32" s="517" t="s">
        <v>338</v>
      </c>
      <c r="E32" s="516" t="s">
        <v>212</v>
      </c>
      <c r="F32" s="512">
        <v>5</v>
      </c>
      <c r="G32" s="518"/>
      <c r="H32" s="519">
        <f>ROUND(F32*G32,2)</f>
        <v>0</v>
      </c>
    </row>
    <row r="33" spans="2:8" s="134" customFormat="1">
      <c r="B33" s="138"/>
      <c r="C33" s="138"/>
      <c r="D33" s="139"/>
      <c r="E33" s="138"/>
      <c r="F33" s="137"/>
      <c r="G33" s="136"/>
      <c r="H33" s="135"/>
    </row>
    <row r="34" spans="2:8">
      <c r="D34" s="133" t="s">
        <v>337</v>
      </c>
    </row>
    <row r="35" spans="2:8" ht="38.25">
      <c r="B35" s="516" t="s">
        <v>209</v>
      </c>
      <c r="C35" s="516" t="s">
        <v>410</v>
      </c>
      <c r="D35" s="517" t="s">
        <v>409</v>
      </c>
      <c r="E35" s="516" t="s">
        <v>224</v>
      </c>
      <c r="F35" s="512">
        <v>67</v>
      </c>
      <c r="G35" s="518"/>
      <c r="H35" s="519">
        <f>ROUND(F35*G35,2)</f>
        <v>0</v>
      </c>
    </row>
    <row r="36" spans="2:8" ht="25.5">
      <c r="B36" s="516" t="s">
        <v>211</v>
      </c>
      <c r="C36" s="516" t="s">
        <v>402</v>
      </c>
      <c r="D36" s="517" t="s">
        <v>401</v>
      </c>
      <c r="E36" s="516" t="s">
        <v>224</v>
      </c>
      <c r="F36" s="512">
        <v>12</v>
      </c>
      <c r="G36" s="518"/>
      <c r="H36" s="519">
        <f>ROUND(F36*G36,2)</f>
        <v>0</v>
      </c>
    </row>
    <row r="37" spans="2:8" ht="25.5">
      <c r="B37" s="516" t="s">
        <v>213</v>
      </c>
      <c r="C37" s="516" t="s">
        <v>398</v>
      </c>
      <c r="D37" s="517" t="s">
        <v>397</v>
      </c>
      <c r="E37" s="516" t="s">
        <v>224</v>
      </c>
      <c r="F37" s="512">
        <v>8</v>
      </c>
      <c r="G37" s="518"/>
      <c r="H37" s="519">
        <f>ROUND(F37*G37,2)</f>
        <v>0</v>
      </c>
    </row>
    <row r="38" spans="2:8" s="134" customFormat="1">
      <c r="B38" s="138"/>
      <c r="C38" s="138"/>
      <c r="D38" s="139"/>
      <c r="E38" s="138"/>
      <c r="F38" s="137"/>
      <c r="G38" s="136"/>
      <c r="H38" s="135"/>
    </row>
    <row r="39" spans="2:8">
      <c r="D39" s="133" t="s">
        <v>328</v>
      </c>
    </row>
    <row r="40" spans="2:8" ht="25.5">
      <c r="B40" s="516" t="s">
        <v>209</v>
      </c>
      <c r="C40" s="516" t="s">
        <v>408</v>
      </c>
      <c r="D40" s="517" t="s">
        <v>407</v>
      </c>
      <c r="E40" s="516" t="s">
        <v>212</v>
      </c>
      <c r="F40" s="512">
        <v>4</v>
      </c>
      <c r="G40" s="518"/>
      <c r="H40" s="519">
        <f>ROUND(F40*G40,2)</f>
        <v>0</v>
      </c>
    </row>
    <row r="41" spans="2:8" ht="38.25">
      <c r="B41" s="516" t="s">
        <v>211</v>
      </c>
      <c r="C41" s="516" t="s">
        <v>325</v>
      </c>
      <c r="D41" s="517" t="s">
        <v>324</v>
      </c>
      <c r="E41" s="516" t="s">
        <v>212</v>
      </c>
      <c r="F41" s="512">
        <v>6</v>
      </c>
      <c r="G41" s="518"/>
      <c r="H41" s="519">
        <f>ROUND(F41*G41,2)</f>
        <v>0</v>
      </c>
    </row>
    <row r="42" spans="2:8" s="134" customFormat="1">
      <c r="B42" s="138"/>
      <c r="C42" s="138"/>
      <c r="D42" s="139"/>
      <c r="E42" s="138"/>
      <c r="F42" s="137"/>
      <c r="G42" s="136"/>
      <c r="H42" s="135"/>
    </row>
    <row r="43" spans="2:8">
      <c r="D43" s="133" t="s">
        <v>323</v>
      </c>
    </row>
    <row r="44" spans="2:8" ht="25.5">
      <c r="B44" s="516" t="s">
        <v>209</v>
      </c>
      <c r="C44" s="516" t="s">
        <v>74</v>
      </c>
      <c r="D44" s="517" t="s">
        <v>75</v>
      </c>
      <c r="E44" s="516" t="s">
        <v>224</v>
      </c>
      <c r="F44" s="512">
        <v>40</v>
      </c>
      <c r="G44" s="518"/>
      <c r="H44" s="519">
        <f>ROUND(F44*G44,2)</f>
        <v>0</v>
      </c>
    </row>
    <row r="45" spans="2:8" ht="38.25">
      <c r="B45" s="516" t="s">
        <v>211</v>
      </c>
      <c r="C45" s="516" t="s">
        <v>78</v>
      </c>
      <c r="D45" s="517" t="s">
        <v>406</v>
      </c>
      <c r="E45" s="516" t="s">
        <v>212</v>
      </c>
      <c r="F45" s="512">
        <v>3</v>
      </c>
      <c r="G45" s="518"/>
      <c r="H45" s="519">
        <f>ROUND(F45*G45,2)</f>
        <v>0</v>
      </c>
    </row>
    <row r="46" spans="2:8" ht="38.25">
      <c r="B46" s="516" t="s">
        <v>213</v>
      </c>
      <c r="C46" s="516" t="s">
        <v>405</v>
      </c>
      <c r="D46" s="517" t="s">
        <v>404</v>
      </c>
      <c r="E46" s="516" t="s">
        <v>212</v>
      </c>
      <c r="F46" s="512">
        <v>1</v>
      </c>
      <c r="G46" s="518"/>
      <c r="H46" s="519">
        <f>ROUND(F46*G46,2)</f>
        <v>0</v>
      </c>
    </row>
    <row r="47" spans="2:8" ht="13.5" thickBot="1"/>
    <row r="48" spans="2:8">
      <c r="D48" s="414" t="s">
        <v>285</v>
      </c>
      <c r="E48" s="415"/>
    </row>
    <row r="49" spans="4:7" ht="17.45" customHeight="1">
      <c r="D49" s="416" t="str">
        <f>D9</f>
        <v>2 ZEMELJSKA DELA</v>
      </c>
      <c r="E49" s="417">
        <f>H9</f>
        <v>0</v>
      </c>
    </row>
    <row r="50" spans="4:7" ht="17.45" customHeight="1">
      <c r="D50" s="418" t="str">
        <f>D27</f>
        <v>4 ODVODNJAVANJE</v>
      </c>
      <c r="E50" s="419">
        <f>H27</f>
        <v>0</v>
      </c>
    </row>
    <row r="51" spans="4:7" ht="17.45" customHeight="1">
      <c r="D51" s="420" t="s">
        <v>320</v>
      </c>
      <c r="E51" s="421">
        <f>+SUM(E49:E50)</f>
        <v>0</v>
      </c>
    </row>
    <row r="52" spans="4:7" ht="17.45" customHeight="1">
      <c r="D52" s="420" t="s">
        <v>319</v>
      </c>
      <c r="E52" s="421">
        <f>0.22*E51</f>
        <v>0</v>
      </c>
    </row>
    <row r="53" spans="4:7" ht="17.45" customHeight="1" thickBot="1">
      <c r="D53" s="422" t="s">
        <v>318</v>
      </c>
      <c r="E53" s="423">
        <f>+SUM(E51:E52)</f>
        <v>0</v>
      </c>
    </row>
    <row r="55" spans="4:7" ht="17.45" customHeight="1">
      <c r="G55" s="132"/>
    </row>
  </sheetData>
  <mergeCells count="1">
    <mergeCell ref="D5:H5"/>
  </mergeCells>
  <pageMargins left="0.98425196850393704" right="0.39370078740157499" top="0.78740157480314998" bottom="0.78740157480314998" header="0" footer="0.196850393700787"/>
  <pageSetup paperSize="9" orientation="portrait" horizontalDpi="1200" r:id="rId1"/>
  <headerFooter alignWithMargins="0">
    <oddFooter>&amp;CStran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36" zoomScaleNormal="100" workbookViewId="0">
      <selection activeCell="F41" sqref="F41"/>
    </sheetView>
  </sheetViews>
  <sheetFormatPr defaultColWidth="9.140625" defaultRowHeight="12.75"/>
  <cols>
    <col min="1" max="1" width="9.140625" style="126"/>
    <col min="2" max="3" width="10.7109375" style="130" customWidth="1"/>
    <col min="4" max="4" width="47.7109375" style="131" customWidth="1"/>
    <col min="5" max="5" width="14.7109375" style="130" customWidth="1"/>
    <col min="6" max="6" width="12.7109375" style="129" customWidth="1"/>
    <col min="7" max="7" width="15.7109375" style="128" customWidth="1"/>
    <col min="8" max="8" width="15.7109375" style="127" customWidth="1"/>
    <col min="9" max="16384" width="9.140625" style="126"/>
  </cols>
  <sheetData>
    <row r="1" spans="1:8" ht="20.100000000000001" customHeight="1">
      <c r="B1" s="185" t="s">
        <v>414</v>
      </c>
    </row>
    <row r="2" spans="1:8" s="180" customFormat="1" ht="15" customHeight="1">
      <c r="B2" s="182" t="s">
        <v>362</v>
      </c>
      <c r="C2" s="181"/>
      <c r="E2" s="184"/>
      <c r="F2" s="129"/>
      <c r="G2" s="183"/>
      <c r="H2" s="127"/>
    </row>
    <row r="3" spans="1:8" s="180" customFormat="1" ht="15" customHeight="1">
      <c r="B3" s="182" t="s">
        <v>361</v>
      </c>
      <c r="C3" s="181"/>
      <c r="E3" s="184"/>
      <c r="F3" s="129"/>
      <c r="G3" s="183"/>
      <c r="H3" s="127"/>
    </row>
    <row r="4" spans="1:8" s="180" customFormat="1" ht="15" customHeight="1">
      <c r="B4" s="182" t="s">
        <v>360</v>
      </c>
      <c r="C4" s="181"/>
      <c r="E4" s="184"/>
      <c r="F4" s="129"/>
      <c r="G4" s="183"/>
      <c r="H4" s="127"/>
    </row>
    <row r="5" spans="1:8" s="180" customFormat="1" ht="20.100000000000001" customHeight="1">
      <c r="B5" s="182" t="s">
        <v>359</v>
      </c>
      <c r="C5" s="181"/>
      <c r="D5" s="695" t="s">
        <v>358</v>
      </c>
      <c r="E5" s="695"/>
      <c r="F5" s="695"/>
      <c r="G5" s="695"/>
      <c r="H5" s="695"/>
    </row>
    <row r="6" spans="1:8" s="174" customFormat="1" ht="9.9499999999999993" customHeight="1">
      <c r="B6" s="178"/>
      <c r="C6" s="178"/>
      <c r="D6" s="179"/>
      <c r="E6" s="178"/>
      <c r="F6" s="177"/>
      <c r="G6" s="176"/>
      <c r="H6" s="175"/>
    </row>
    <row r="7" spans="1:8" s="168" customFormat="1" ht="32.1" customHeight="1" thickBot="1">
      <c r="B7" s="172" t="s">
        <v>199</v>
      </c>
      <c r="C7" s="172" t="s">
        <v>200</v>
      </c>
      <c r="D7" s="173" t="s">
        <v>201</v>
      </c>
      <c r="E7" s="172" t="s">
        <v>202</v>
      </c>
      <c r="F7" s="171" t="s">
        <v>203</v>
      </c>
      <c r="G7" s="170" t="s">
        <v>204</v>
      </c>
      <c r="H7" s="169" t="s">
        <v>205</v>
      </c>
    </row>
    <row r="8" spans="1:8" s="162" customFormat="1" ht="9.9499999999999993" customHeight="1">
      <c r="B8" s="166"/>
      <c r="C8" s="166"/>
      <c r="D8" s="167"/>
      <c r="E8" s="166"/>
      <c r="F8" s="165"/>
      <c r="G8" s="164"/>
      <c r="H8" s="163"/>
    </row>
    <row r="9" spans="1:8">
      <c r="A9" s="155"/>
      <c r="B9" s="154"/>
      <c r="C9" s="154"/>
      <c r="D9" s="156" t="s">
        <v>357</v>
      </c>
      <c r="E9" s="154"/>
      <c r="G9" s="161" t="s">
        <v>356</v>
      </c>
      <c r="H9" s="160">
        <f>+SUM(H10:H26)</f>
        <v>0</v>
      </c>
    </row>
    <row r="10" spans="1:8" s="134" customFormat="1">
      <c r="A10" s="150"/>
      <c r="B10" s="148"/>
      <c r="C10" s="148"/>
      <c r="D10" s="159"/>
      <c r="E10" s="148"/>
      <c r="F10" s="137"/>
      <c r="G10" s="158"/>
      <c r="H10" s="157"/>
    </row>
    <row r="11" spans="1:8">
      <c r="A11" s="155"/>
      <c r="B11" s="154"/>
      <c r="C11" s="154"/>
      <c r="D11" s="156" t="s">
        <v>355</v>
      </c>
      <c r="E11" s="154"/>
      <c r="G11" s="152"/>
      <c r="H11" s="151"/>
    </row>
    <row r="12" spans="1:8" ht="25.5">
      <c r="A12" s="155"/>
      <c r="B12" s="510" t="s">
        <v>209</v>
      </c>
      <c r="C12" s="510" t="s">
        <v>354</v>
      </c>
      <c r="D12" s="511" t="s">
        <v>353</v>
      </c>
      <c r="E12" s="510" t="s">
        <v>238</v>
      </c>
      <c r="F12" s="512">
        <v>30</v>
      </c>
      <c r="G12" s="513"/>
      <c r="H12" s="514">
        <f>ROUND(F12*G12,2)</f>
        <v>0</v>
      </c>
    </row>
    <row r="13" spans="1:8" ht="51">
      <c r="A13" s="155"/>
      <c r="B13" s="510" t="s">
        <v>211</v>
      </c>
      <c r="C13" s="510" t="s">
        <v>35</v>
      </c>
      <c r="D13" s="511" t="s">
        <v>36</v>
      </c>
      <c r="E13" s="510" t="s">
        <v>238</v>
      </c>
      <c r="F13" s="512">
        <v>40</v>
      </c>
      <c r="G13" s="513"/>
      <c r="H13" s="514">
        <f>ROUND(F13*G13,2)</f>
        <v>0</v>
      </c>
    </row>
    <row r="14" spans="1:8" s="134" customFormat="1">
      <c r="A14" s="150"/>
      <c r="B14" s="148"/>
      <c r="C14" s="148"/>
      <c r="D14" s="149"/>
      <c r="E14" s="148"/>
      <c r="F14" s="137"/>
      <c r="G14" s="146"/>
      <c r="H14" s="145"/>
    </row>
    <row r="15" spans="1:8">
      <c r="A15" s="155"/>
      <c r="B15" s="154"/>
      <c r="C15" s="154"/>
      <c r="D15" s="156" t="s">
        <v>352</v>
      </c>
      <c r="E15" s="154"/>
      <c r="F15" s="153"/>
      <c r="G15" s="152"/>
      <c r="H15" s="151"/>
    </row>
    <row r="16" spans="1:8">
      <c r="A16" s="155"/>
      <c r="B16" s="510" t="s">
        <v>209</v>
      </c>
      <c r="C16" s="510" t="s">
        <v>351</v>
      </c>
      <c r="D16" s="511" t="s">
        <v>350</v>
      </c>
      <c r="E16" s="510" t="s">
        <v>238</v>
      </c>
      <c r="F16" s="515">
        <v>5</v>
      </c>
      <c r="G16" s="513"/>
      <c r="H16" s="514">
        <f>ROUND(F16*G16,2)</f>
        <v>0</v>
      </c>
    </row>
    <row r="17" spans="1:8" s="134" customFormat="1">
      <c r="A17" s="150"/>
      <c r="B17" s="148"/>
      <c r="C17" s="148"/>
      <c r="D17" s="149"/>
      <c r="E17" s="148"/>
      <c r="F17" s="147"/>
      <c r="G17" s="146"/>
      <c r="H17" s="145"/>
    </row>
    <row r="18" spans="1:8">
      <c r="A18" s="155"/>
      <c r="B18" s="154"/>
      <c r="C18" s="154"/>
      <c r="D18" s="156" t="s">
        <v>349</v>
      </c>
      <c r="E18" s="154"/>
      <c r="F18" s="153"/>
      <c r="G18" s="152"/>
      <c r="H18" s="151"/>
    </row>
    <row r="19" spans="1:8" ht="25.5">
      <c r="A19" s="155"/>
      <c r="B19" s="510" t="s">
        <v>209</v>
      </c>
      <c r="C19" s="510" t="s">
        <v>250</v>
      </c>
      <c r="D19" s="511" t="s">
        <v>251</v>
      </c>
      <c r="E19" s="510" t="s">
        <v>221</v>
      </c>
      <c r="F19" s="515">
        <v>125</v>
      </c>
      <c r="G19" s="513"/>
      <c r="H19" s="514">
        <f>ROUND(F19*G19,2)</f>
        <v>0</v>
      </c>
    </row>
    <row r="20" spans="1:8">
      <c r="A20" s="155"/>
      <c r="B20" s="510" t="s">
        <v>211</v>
      </c>
      <c r="C20" s="510" t="s">
        <v>252</v>
      </c>
      <c r="D20" s="511" t="s">
        <v>253</v>
      </c>
      <c r="E20" s="510" t="s">
        <v>221</v>
      </c>
      <c r="F20" s="515">
        <v>125</v>
      </c>
      <c r="G20" s="513"/>
      <c r="H20" s="514">
        <f>ROUND(F20*G20,2)</f>
        <v>0</v>
      </c>
    </row>
    <row r="21" spans="1:8" s="134" customFormat="1">
      <c r="A21" s="150"/>
      <c r="B21" s="148"/>
      <c r="C21" s="148"/>
      <c r="D21" s="149"/>
      <c r="E21" s="148"/>
      <c r="F21" s="147"/>
      <c r="G21" s="146"/>
      <c r="H21" s="145"/>
    </row>
    <row r="22" spans="1:8" ht="25.5">
      <c r="D22" s="133" t="s">
        <v>348</v>
      </c>
    </row>
    <row r="23" spans="1:8">
      <c r="B23" s="516" t="s">
        <v>209</v>
      </c>
      <c r="C23" s="516" t="s">
        <v>255</v>
      </c>
      <c r="D23" s="517" t="s">
        <v>256</v>
      </c>
      <c r="E23" s="516" t="s">
        <v>257</v>
      </c>
      <c r="F23" s="512">
        <v>63</v>
      </c>
      <c r="G23" s="518"/>
      <c r="H23" s="519">
        <f>ROUND(F23*G23,2)</f>
        <v>0</v>
      </c>
    </row>
    <row r="24" spans="1:8" ht="25.5">
      <c r="B24" s="516"/>
      <c r="C24" s="516"/>
      <c r="D24" s="520" t="s">
        <v>347</v>
      </c>
      <c r="E24" s="516"/>
      <c r="F24" s="512"/>
      <c r="G24" s="518"/>
      <c r="H24" s="519"/>
    </row>
    <row r="25" spans="1:8">
      <c r="B25" s="516" t="s">
        <v>211</v>
      </c>
      <c r="C25" s="516" t="s">
        <v>346</v>
      </c>
      <c r="D25" s="517" t="s">
        <v>345</v>
      </c>
      <c r="E25" s="516" t="s">
        <v>238</v>
      </c>
      <c r="F25" s="512">
        <v>35</v>
      </c>
      <c r="G25" s="518"/>
      <c r="H25" s="519">
        <f>ROUND(F25*G25,2)</f>
        <v>0</v>
      </c>
    </row>
    <row r="26" spans="1:8" s="134" customFormat="1">
      <c r="B26" s="138"/>
      <c r="C26" s="138"/>
      <c r="D26" s="139"/>
      <c r="E26" s="138"/>
      <c r="F26" s="137"/>
      <c r="G26" s="136"/>
      <c r="H26" s="135"/>
    </row>
    <row r="27" spans="1:8">
      <c r="D27" s="133" t="s">
        <v>344</v>
      </c>
      <c r="G27" s="132" t="s">
        <v>343</v>
      </c>
      <c r="H27" s="143">
        <f>+SUM(H28:H48)</f>
        <v>0</v>
      </c>
    </row>
    <row r="28" spans="1:8" s="134" customFormat="1">
      <c r="B28" s="138"/>
      <c r="C28" s="138"/>
      <c r="D28" s="142"/>
      <c r="E28" s="138"/>
      <c r="F28" s="137"/>
      <c r="G28" s="141"/>
      <c r="H28" s="140"/>
    </row>
    <row r="29" spans="1:8">
      <c r="D29" s="133" t="s">
        <v>342</v>
      </c>
    </row>
    <row r="30" spans="1:8" ht="63.75">
      <c r="B30" s="516" t="s">
        <v>209</v>
      </c>
      <c r="C30" s="516" t="s">
        <v>339</v>
      </c>
      <c r="D30" s="517" t="s">
        <v>338</v>
      </c>
      <c r="E30" s="516" t="s">
        <v>212</v>
      </c>
      <c r="F30" s="512">
        <v>2</v>
      </c>
      <c r="G30" s="518"/>
      <c r="H30" s="519">
        <f>ROUND(F30*G30,2)</f>
        <v>0</v>
      </c>
    </row>
    <row r="31" spans="1:8" s="134" customFormat="1">
      <c r="B31" s="138"/>
      <c r="C31" s="138"/>
      <c r="D31" s="139"/>
      <c r="E31" s="138"/>
      <c r="F31" s="137"/>
      <c r="G31" s="136"/>
      <c r="H31" s="135"/>
    </row>
    <row r="32" spans="1:8">
      <c r="D32" s="133" t="s">
        <v>384</v>
      </c>
    </row>
    <row r="33" spans="2:8" ht="38.25">
      <c r="B33" s="516" t="s">
        <v>209</v>
      </c>
      <c r="C33" s="516" t="s">
        <v>383</v>
      </c>
      <c r="D33" s="517" t="s">
        <v>382</v>
      </c>
      <c r="E33" s="516" t="s">
        <v>224</v>
      </c>
      <c r="F33" s="512">
        <v>30</v>
      </c>
      <c r="G33" s="518"/>
      <c r="H33" s="519">
        <f>ROUND(F33*G33,2)</f>
        <v>0</v>
      </c>
    </row>
    <row r="34" spans="2:8" s="134" customFormat="1">
      <c r="B34" s="138"/>
      <c r="C34" s="138"/>
      <c r="D34" s="139"/>
      <c r="E34" s="138"/>
      <c r="F34" s="137"/>
      <c r="G34" s="136"/>
      <c r="H34" s="135"/>
    </row>
    <row r="35" spans="2:8">
      <c r="D35" s="133" t="s">
        <v>337</v>
      </c>
    </row>
    <row r="36" spans="2:8" ht="25.5">
      <c r="B36" s="516" t="s">
        <v>209</v>
      </c>
      <c r="C36" s="516" t="s">
        <v>381</v>
      </c>
      <c r="D36" s="517" t="s">
        <v>380</v>
      </c>
      <c r="E36" s="516" t="s">
        <v>224</v>
      </c>
      <c r="F36" s="512">
        <v>5</v>
      </c>
      <c r="G36" s="518"/>
      <c r="H36" s="519">
        <f>ROUND(F36*G36,2)</f>
        <v>0</v>
      </c>
    </row>
    <row r="37" spans="2:8" ht="25.5">
      <c r="D37" s="144" t="s">
        <v>379</v>
      </c>
    </row>
    <row r="38" spans="2:8" s="134" customFormat="1">
      <c r="B38" s="138"/>
      <c r="C38" s="138"/>
      <c r="D38" s="139"/>
      <c r="E38" s="138"/>
      <c r="F38" s="137"/>
      <c r="G38" s="136"/>
      <c r="H38" s="135"/>
    </row>
    <row r="39" spans="2:8">
      <c r="D39" s="133" t="s">
        <v>328</v>
      </c>
    </row>
    <row r="40" spans="2:8" ht="25.5">
      <c r="B40" s="516" t="s">
        <v>209</v>
      </c>
      <c r="C40" s="516" t="s">
        <v>374</v>
      </c>
      <c r="D40" s="517" t="s">
        <v>373</v>
      </c>
      <c r="E40" s="516" t="s">
        <v>212</v>
      </c>
      <c r="F40" s="512">
        <v>1</v>
      </c>
      <c r="G40" s="518"/>
      <c r="H40" s="519">
        <f>ROUND(F40*G40,2)</f>
        <v>0</v>
      </c>
    </row>
    <row r="41" spans="2:8" ht="38.25">
      <c r="B41" s="516" t="s">
        <v>211</v>
      </c>
      <c r="C41" s="516" t="s">
        <v>372</v>
      </c>
      <c r="D41" s="517" t="s">
        <v>371</v>
      </c>
      <c r="E41" s="516" t="s">
        <v>212</v>
      </c>
      <c r="F41" s="512">
        <v>1</v>
      </c>
      <c r="G41" s="518"/>
      <c r="H41" s="519">
        <f>ROUND(F41*G41,2)</f>
        <v>0</v>
      </c>
    </row>
    <row r="42" spans="2:8" s="134" customFormat="1">
      <c r="B42" s="138"/>
      <c r="C42" s="138"/>
      <c r="D42" s="139"/>
      <c r="E42" s="138"/>
      <c r="F42" s="137"/>
      <c r="G42" s="136"/>
      <c r="H42" s="135"/>
    </row>
    <row r="43" spans="2:8">
      <c r="D43" s="133" t="s">
        <v>323</v>
      </c>
    </row>
    <row r="44" spans="2:8" ht="25.5">
      <c r="B44" s="516" t="s">
        <v>209</v>
      </c>
      <c r="C44" s="516" t="s">
        <v>76</v>
      </c>
      <c r="D44" s="517" t="s">
        <v>77</v>
      </c>
      <c r="E44" s="516" t="s">
        <v>224</v>
      </c>
      <c r="F44" s="512">
        <v>11</v>
      </c>
      <c r="G44" s="518"/>
      <c r="H44" s="519">
        <f>ROUND(F44*G44,2)</f>
        <v>0</v>
      </c>
    </row>
    <row r="45" spans="2:8" ht="38.25">
      <c r="B45" s="516" t="s">
        <v>211</v>
      </c>
      <c r="C45" s="516" t="s">
        <v>322</v>
      </c>
      <c r="D45" s="517" t="s">
        <v>321</v>
      </c>
      <c r="E45" s="516" t="s">
        <v>224</v>
      </c>
      <c r="F45" s="512">
        <v>10</v>
      </c>
      <c r="G45" s="518"/>
      <c r="H45" s="519">
        <f>ROUND(F45*G45,2)</f>
        <v>0</v>
      </c>
    </row>
    <row r="46" spans="2:8" ht="38.25">
      <c r="B46" s="516" t="s">
        <v>213</v>
      </c>
      <c r="C46" s="516" t="s">
        <v>80</v>
      </c>
      <c r="D46" s="517" t="s">
        <v>81</v>
      </c>
      <c r="E46" s="516" t="s">
        <v>212</v>
      </c>
      <c r="F46" s="512">
        <v>1</v>
      </c>
      <c r="G46" s="518"/>
      <c r="H46" s="519">
        <f>ROUND(F46*G46,2)</f>
        <v>0</v>
      </c>
    </row>
    <row r="47" spans="2:8" ht="13.5" thickBot="1"/>
    <row r="48" spans="2:8">
      <c r="D48" s="414" t="s">
        <v>285</v>
      </c>
      <c r="E48" s="415"/>
    </row>
    <row r="49" spans="4:7" ht="17.45" customHeight="1">
      <c r="D49" s="416" t="str">
        <f>D9</f>
        <v>2 ZEMELJSKA DELA</v>
      </c>
      <c r="E49" s="417">
        <f>H9</f>
        <v>0</v>
      </c>
    </row>
    <row r="50" spans="4:7" ht="17.45" customHeight="1">
      <c r="D50" s="418" t="str">
        <f>D27</f>
        <v>4 ODVODNJAVANJE</v>
      </c>
      <c r="E50" s="419">
        <f>H27</f>
        <v>0</v>
      </c>
    </row>
    <row r="51" spans="4:7" ht="17.45" customHeight="1">
      <c r="D51" s="420" t="s">
        <v>320</v>
      </c>
      <c r="E51" s="421">
        <f>+SUM(E49:E50)</f>
        <v>0</v>
      </c>
    </row>
    <row r="52" spans="4:7" ht="17.45" customHeight="1">
      <c r="D52" s="420" t="s">
        <v>319</v>
      </c>
      <c r="E52" s="421">
        <f>0.22*E51</f>
        <v>0</v>
      </c>
    </row>
    <row r="53" spans="4:7" ht="17.45" customHeight="1" thickBot="1">
      <c r="D53" s="422" t="s">
        <v>318</v>
      </c>
      <c r="E53" s="423">
        <f>+SUM(E51:E52)</f>
        <v>0</v>
      </c>
    </row>
    <row r="55" spans="4:7" ht="17.45" customHeight="1">
      <c r="G55" s="132"/>
    </row>
  </sheetData>
  <mergeCells count="1">
    <mergeCell ref="D5:H5"/>
  </mergeCells>
  <pageMargins left="0.98425196850393704" right="0.39370078740157499" top="0.78740157480314998" bottom="0.78740157480314998" header="0" footer="0.196850393700787"/>
  <pageSetup paperSize="9" orientation="portrait" horizontalDpi="1200" r:id="rId1"/>
  <headerFooter alignWithMargins="0">
    <oddFooter>&amp;CStran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8" zoomScaleNormal="100" workbookViewId="0">
      <selection activeCell="G35" sqref="G35"/>
    </sheetView>
  </sheetViews>
  <sheetFormatPr defaultColWidth="9.140625" defaultRowHeight="12.75"/>
  <cols>
    <col min="1" max="1" width="9.140625" style="126"/>
    <col min="2" max="3" width="10.7109375" style="130" customWidth="1"/>
    <col min="4" max="4" width="47.7109375" style="131" customWidth="1"/>
    <col min="5" max="5" width="14.7109375" style="130" customWidth="1"/>
    <col min="6" max="6" width="12.7109375" style="129" customWidth="1"/>
    <col min="7" max="7" width="15.7109375" style="128" customWidth="1"/>
    <col min="8" max="8" width="15.7109375" style="127" customWidth="1"/>
    <col min="9" max="16384" width="9.140625" style="126"/>
  </cols>
  <sheetData>
    <row r="1" spans="1:8" ht="20.100000000000001" customHeight="1">
      <c r="B1" s="185" t="s">
        <v>415</v>
      </c>
    </row>
    <row r="2" spans="1:8" s="180" customFormat="1" ht="15" customHeight="1">
      <c r="B2" s="182" t="s">
        <v>362</v>
      </c>
      <c r="C2" s="181"/>
      <c r="E2" s="184"/>
      <c r="F2" s="129"/>
      <c r="G2" s="183"/>
      <c r="H2" s="127"/>
    </row>
    <row r="3" spans="1:8" s="180" customFormat="1" ht="15" customHeight="1">
      <c r="B3" s="182" t="s">
        <v>361</v>
      </c>
      <c r="C3" s="181"/>
      <c r="E3" s="184"/>
      <c r="F3" s="129"/>
      <c r="G3" s="183"/>
      <c r="H3" s="127"/>
    </row>
    <row r="4" spans="1:8" s="180" customFormat="1" ht="15" customHeight="1">
      <c r="B4" s="182" t="s">
        <v>360</v>
      </c>
      <c r="C4" s="181"/>
      <c r="E4" s="184"/>
      <c r="F4" s="129"/>
      <c r="G4" s="183"/>
      <c r="H4" s="127"/>
    </row>
    <row r="5" spans="1:8" s="180" customFormat="1" ht="20.100000000000001" customHeight="1">
      <c r="B5" s="182" t="s">
        <v>359</v>
      </c>
      <c r="C5" s="181"/>
      <c r="D5" s="695"/>
      <c r="E5" s="695"/>
      <c r="F5" s="695"/>
      <c r="G5" s="695"/>
      <c r="H5" s="695"/>
    </row>
    <row r="6" spans="1:8" s="174" customFormat="1" ht="9.9499999999999993" customHeight="1">
      <c r="B6" s="178"/>
      <c r="C6" s="178"/>
      <c r="D6" s="179"/>
      <c r="E6" s="178"/>
      <c r="F6" s="177"/>
      <c r="G6" s="176"/>
      <c r="H6" s="175"/>
    </row>
    <row r="7" spans="1:8" s="168" customFormat="1" ht="32.1" customHeight="1" thickBot="1">
      <c r="B7" s="172" t="s">
        <v>199</v>
      </c>
      <c r="C7" s="172" t="s">
        <v>200</v>
      </c>
      <c r="D7" s="173" t="s">
        <v>201</v>
      </c>
      <c r="E7" s="172" t="s">
        <v>202</v>
      </c>
      <c r="F7" s="171" t="s">
        <v>203</v>
      </c>
      <c r="G7" s="170" t="s">
        <v>204</v>
      </c>
      <c r="H7" s="169" t="s">
        <v>205</v>
      </c>
    </row>
    <row r="8" spans="1:8" s="162" customFormat="1" ht="9.9499999999999993" customHeight="1">
      <c r="B8" s="166"/>
      <c r="C8" s="166"/>
      <c r="D8" s="167"/>
      <c r="E8" s="166"/>
      <c r="F8" s="165"/>
      <c r="G8" s="164"/>
      <c r="H8" s="163"/>
    </row>
    <row r="9" spans="1:8">
      <c r="A9" s="155"/>
      <c r="B9" s="154"/>
      <c r="C9" s="154"/>
      <c r="D9" s="156" t="s">
        <v>357</v>
      </c>
      <c r="E9" s="154"/>
      <c r="G9" s="161" t="s">
        <v>356</v>
      </c>
      <c r="H9" s="160">
        <f>+SUM(H10:H22)</f>
        <v>0</v>
      </c>
    </row>
    <row r="10" spans="1:8" s="134" customFormat="1">
      <c r="A10" s="150"/>
      <c r="B10" s="148"/>
      <c r="C10" s="148"/>
      <c r="D10" s="159"/>
      <c r="E10" s="148"/>
      <c r="F10" s="137"/>
      <c r="G10" s="158"/>
      <c r="H10" s="157"/>
    </row>
    <row r="11" spans="1:8">
      <c r="A11" s="155"/>
      <c r="B11" s="154"/>
      <c r="C11" s="154"/>
      <c r="D11" s="156" t="s">
        <v>355</v>
      </c>
      <c r="E11" s="154"/>
      <c r="G11" s="152"/>
      <c r="H11" s="151"/>
    </row>
    <row r="12" spans="1:8" ht="25.5">
      <c r="A12" s="155"/>
      <c r="B12" s="510" t="s">
        <v>209</v>
      </c>
      <c r="C12" s="510" t="s">
        <v>354</v>
      </c>
      <c r="D12" s="511" t="s">
        <v>353</v>
      </c>
      <c r="E12" s="510" t="s">
        <v>238</v>
      </c>
      <c r="F12" s="512">
        <v>4</v>
      </c>
      <c r="G12" s="513"/>
      <c r="H12" s="514">
        <f>ROUND(F12*G12,2)</f>
        <v>0</v>
      </c>
    </row>
    <row r="13" spans="1:8" ht="51">
      <c r="A13" s="155"/>
      <c r="B13" s="510" t="s">
        <v>211</v>
      </c>
      <c r="C13" s="510" t="s">
        <v>35</v>
      </c>
      <c r="D13" s="511" t="s">
        <v>36</v>
      </c>
      <c r="E13" s="510" t="s">
        <v>238</v>
      </c>
      <c r="F13" s="512">
        <v>32</v>
      </c>
      <c r="G13" s="513"/>
      <c r="H13" s="514">
        <f>ROUND(F13*G13,2)</f>
        <v>0</v>
      </c>
    </row>
    <row r="14" spans="1:8" s="134" customFormat="1">
      <c r="A14" s="150"/>
      <c r="B14" s="148"/>
      <c r="C14" s="148"/>
      <c r="D14" s="149"/>
      <c r="E14" s="148"/>
      <c r="F14" s="137"/>
      <c r="G14" s="146"/>
      <c r="H14" s="145"/>
    </row>
    <row r="15" spans="1:8">
      <c r="A15" s="155"/>
      <c r="B15" s="154"/>
      <c r="C15" s="154"/>
      <c r="D15" s="156" t="s">
        <v>352</v>
      </c>
      <c r="E15" s="154"/>
      <c r="F15" s="153"/>
      <c r="G15" s="152"/>
      <c r="H15" s="151"/>
    </row>
    <row r="16" spans="1:8">
      <c r="A16" s="155"/>
      <c r="B16" s="510" t="s">
        <v>209</v>
      </c>
      <c r="C16" s="510" t="s">
        <v>351</v>
      </c>
      <c r="D16" s="511" t="s">
        <v>350</v>
      </c>
      <c r="E16" s="510" t="s">
        <v>238</v>
      </c>
      <c r="F16" s="515">
        <v>27</v>
      </c>
      <c r="G16" s="513"/>
      <c r="H16" s="514">
        <f>ROUND(F16*G16,2)</f>
        <v>0</v>
      </c>
    </row>
    <row r="17" spans="1:8" s="134" customFormat="1">
      <c r="A17" s="150"/>
      <c r="B17" s="148"/>
      <c r="C17" s="148"/>
      <c r="D17" s="149"/>
      <c r="E17" s="148"/>
      <c r="F17" s="147"/>
      <c r="G17" s="146"/>
      <c r="H17" s="145"/>
    </row>
    <row r="18" spans="1:8" ht="25.5">
      <c r="D18" s="133" t="s">
        <v>348</v>
      </c>
    </row>
    <row r="19" spans="1:8">
      <c r="A19" s="155"/>
      <c r="B19" s="510" t="s">
        <v>209</v>
      </c>
      <c r="C19" s="510" t="s">
        <v>255</v>
      </c>
      <c r="D19" s="511" t="s">
        <v>256</v>
      </c>
      <c r="E19" s="510" t="s">
        <v>257</v>
      </c>
      <c r="F19" s="515">
        <v>9</v>
      </c>
      <c r="G19" s="513"/>
      <c r="H19" s="514">
        <f>ROUND(F19*G19,2)</f>
        <v>0</v>
      </c>
    </row>
    <row r="20" spans="1:8" ht="25.5">
      <c r="A20" s="155"/>
      <c r="B20" s="510"/>
      <c r="C20" s="510"/>
      <c r="D20" s="531" t="s">
        <v>347</v>
      </c>
      <c r="E20" s="510"/>
      <c r="F20" s="515"/>
      <c r="G20" s="513"/>
      <c r="H20" s="514"/>
    </row>
    <row r="21" spans="1:8">
      <c r="B21" s="516" t="s">
        <v>211</v>
      </c>
      <c r="C21" s="516" t="s">
        <v>346</v>
      </c>
      <c r="D21" s="517" t="s">
        <v>345</v>
      </c>
      <c r="E21" s="516" t="s">
        <v>238</v>
      </c>
      <c r="F21" s="512">
        <v>5</v>
      </c>
      <c r="G21" s="518"/>
      <c r="H21" s="519">
        <f>ROUND(F21*G21,2)</f>
        <v>0</v>
      </c>
    </row>
    <row r="22" spans="1:8" s="134" customFormat="1">
      <c r="B22" s="138"/>
      <c r="C22" s="138"/>
      <c r="D22" s="139"/>
      <c r="E22" s="138"/>
      <c r="F22" s="137"/>
      <c r="G22" s="136"/>
      <c r="H22" s="135"/>
    </row>
    <row r="23" spans="1:8">
      <c r="D23" s="133" t="s">
        <v>344</v>
      </c>
      <c r="G23" s="132" t="s">
        <v>343</v>
      </c>
      <c r="H23" s="143">
        <f>+SUM(H24:H33)</f>
        <v>0</v>
      </c>
    </row>
    <row r="24" spans="1:8" s="134" customFormat="1">
      <c r="B24" s="138"/>
      <c r="C24" s="138"/>
      <c r="D24" s="142"/>
      <c r="E24" s="138"/>
      <c r="F24" s="137"/>
      <c r="G24" s="141"/>
      <c r="H24" s="140"/>
    </row>
    <row r="25" spans="1:8">
      <c r="D25" s="133" t="s">
        <v>342</v>
      </c>
    </row>
    <row r="26" spans="1:8" ht="63.75">
      <c r="B26" s="516" t="s">
        <v>209</v>
      </c>
      <c r="C26" s="516" t="s">
        <v>339</v>
      </c>
      <c r="D26" s="517" t="s">
        <v>338</v>
      </c>
      <c r="E26" s="516" t="s">
        <v>212</v>
      </c>
      <c r="F26" s="512">
        <v>2</v>
      </c>
      <c r="G26" s="518"/>
      <c r="H26" s="519">
        <f>ROUND(F26*G26,2)</f>
        <v>0</v>
      </c>
    </row>
    <row r="27" spans="1:8" s="134" customFormat="1">
      <c r="B27" s="138"/>
      <c r="C27" s="138"/>
      <c r="D27" s="139"/>
      <c r="E27" s="138"/>
      <c r="F27" s="137"/>
      <c r="G27" s="136"/>
      <c r="H27" s="135"/>
    </row>
    <row r="28" spans="1:8">
      <c r="D28" s="133" t="s">
        <v>323</v>
      </c>
    </row>
    <row r="29" spans="1:8" ht="25.5">
      <c r="B29" s="516" t="s">
        <v>209</v>
      </c>
      <c r="C29" s="516" t="s">
        <v>74</v>
      </c>
      <c r="D29" s="517" t="s">
        <v>75</v>
      </c>
      <c r="E29" s="516" t="s">
        <v>224</v>
      </c>
      <c r="F29" s="512">
        <v>19</v>
      </c>
      <c r="G29" s="518"/>
      <c r="H29" s="519">
        <f>ROUND(F29*G29,2)</f>
        <v>0</v>
      </c>
    </row>
    <row r="30" spans="1:8" ht="38.25">
      <c r="B30" s="516" t="s">
        <v>211</v>
      </c>
      <c r="C30" s="516" t="s">
        <v>368</v>
      </c>
      <c r="D30" s="517" t="s">
        <v>367</v>
      </c>
      <c r="E30" s="516" t="s">
        <v>224</v>
      </c>
      <c r="F30" s="512">
        <v>13</v>
      </c>
      <c r="G30" s="518"/>
      <c r="H30" s="519">
        <f>ROUND(F30*G30,2)</f>
        <v>0</v>
      </c>
    </row>
    <row r="31" spans="1:8" ht="38.25">
      <c r="B31" s="516" t="s">
        <v>213</v>
      </c>
      <c r="C31" s="516" t="s">
        <v>78</v>
      </c>
      <c r="D31" s="517" t="s">
        <v>406</v>
      </c>
      <c r="E31" s="516" t="s">
        <v>212</v>
      </c>
      <c r="F31" s="512">
        <v>2</v>
      </c>
      <c r="G31" s="518"/>
      <c r="H31" s="519">
        <f>ROUND(F31*G31,2)</f>
        <v>0</v>
      </c>
    </row>
    <row r="32" spans="1:8" ht="13.5" thickBot="1"/>
    <row r="33" spans="4:7">
      <c r="D33" s="414" t="s">
        <v>285</v>
      </c>
      <c r="E33" s="415"/>
    </row>
    <row r="34" spans="4:7" ht="17.45" customHeight="1">
      <c r="D34" s="416" t="str">
        <f>D9</f>
        <v>2 ZEMELJSKA DELA</v>
      </c>
      <c r="E34" s="417">
        <f>H9</f>
        <v>0</v>
      </c>
    </row>
    <row r="35" spans="4:7" ht="17.45" customHeight="1">
      <c r="D35" s="418" t="str">
        <f>D23</f>
        <v>4 ODVODNJAVANJE</v>
      </c>
      <c r="E35" s="419">
        <f>H23</f>
        <v>0</v>
      </c>
    </row>
    <row r="36" spans="4:7" ht="17.45" customHeight="1">
      <c r="D36" s="420" t="s">
        <v>320</v>
      </c>
      <c r="E36" s="421">
        <f>+SUM(E34:E35)</f>
        <v>0</v>
      </c>
    </row>
    <row r="37" spans="4:7" ht="17.45" customHeight="1">
      <c r="D37" s="420" t="s">
        <v>319</v>
      </c>
      <c r="E37" s="421">
        <f>0.22*E36</f>
        <v>0</v>
      </c>
    </row>
    <row r="38" spans="4:7" ht="17.45" customHeight="1" thickBot="1">
      <c r="D38" s="422" t="s">
        <v>318</v>
      </c>
      <c r="E38" s="423">
        <f>+SUM(E36:E37)</f>
        <v>0</v>
      </c>
    </row>
    <row r="40" spans="4:7" ht="17.45" customHeight="1">
      <c r="G40" s="132"/>
    </row>
  </sheetData>
  <mergeCells count="1">
    <mergeCell ref="D5:H5"/>
  </mergeCells>
  <pageMargins left="0.98425196850393704" right="0.39370078740157499" top="0.78740157480314998" bottom="0.78740157480314998" header="0" footer="0.196850393700787"/>
  <pageSetup paperSize="9" orientation="portrait" horizontalDpi="1200" r:id="rId1"/>
  <headerFooter alignWithMargins="0">
    <oddFooter>&amp;CStran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5"/>
  <sheetViews>
    <sheetView topLeftCell="A13" zoomScaleNormal="100" workbookViewId="0">
      <selection activeCell="H32" sqref="H32"/>
    </sheetView>
  </sheetViews>
  <sheetFormatPr defaultColWidth="9.140625" defaultRowHeight="12.75"/>
  <cols>
    <col min="1" max="1" width="9.140625" style="126"/>
    <col min="2" max="3" width="10.7109375" style="130" customWidth="1"/>
    <col min="4" max="4" width="47.7109375" style="131" customWidth="1"/>
    <col min="5" max="5" width="14.7109375" style="130" customWidth="1"/>
    <col min="6" max="6" width="12.7109375" style="129" customWidth="1"/>
    <col min="7" max="7" width="15.7109375" style="128" customWidth="1"/>
    <col min="8" max="8" width="15.7109375" style="127" customWidth="1"/>
    <col min="9" max="16384" width="9.140625" style="126"/>
  </cols>
  <sheetData>
    <row r="1" spans="2:8" ht="20.100000000000001" customHeight="1">
      <c r="B1" s="185" t="s">
        <v>422</v>
      </c>
    </row>
    <row r="2" spans="2:8" s="180" customFormat="1" ht="15" customHeight="1">
      <c r="B2" s="182" t="s">
        <v>362</v>
      </c>
      <c r="C2" s="181"/>
      <c r="E2" s="184"/>
      <c r="F2" s="129"/>
      <c r="G2" s="183"/>
      <c r="H2" s="127"/>
    </row>
    <row r="3" spans="2:8" s="180" customFormat="1" ht="15" customHeight="1">
      <c r="B3" s="182" t="s">
        <v>361</v>
      </c>
      <c r="C3" s="181"/>
      <c r="E3" s="184"/>
      <c r="F3" s="129"/>
      <c r="G3" s="183"/>
      <c r="H3" s="127"/>
    </row>
    <row r="4" spans="2:8" s="180" customFormat="1" ht="15" customHeight="1">
      <c r="B4" s="182" t="s">
        <v>360</v>
      </c>
      <c r="C4" s="181"/>
      <c r="E4" s="184"/>
      <c r="F4" s="129"/>
      <c r="G4" s="183"/>
      <c r="H4" s="127"/>
    </row>
    <row r="5" spans="2:8" s="180" customFormat="1" ht="20.100000000000001" customHeight="1">
      <c r="B5" s="182" t="s">
        <v>359</v>
      </c>
      <c r="C5" s="181"/>
      <c r="D5" s="695" t="s">
        <v>358</v>
      </c>
      <c r="E5" s="695"/>
      <c r="F5" s="695"/>
      <c r="G5" s="695"/>
      <c r="H5" s="695"/>
    </row>
    <row r="6" spans="2:8" s="174" customFormat="1" ht="9.9499999999999993" customHeight="1">
      <c r="B6" s="178"/>
      <c r="C6" s="178"/>
      <c r="D6" s="179"/>
      <c r="E6" s="178"/>
      <c r="F6" s="177"/>
      <c r="G6" s="176"/>
      <c r="H6" s="175"/>
    </row>
    <row r="7" spans="2:8" s="168" customFormat="1" ht="32.1" customHeight="1" thickBot="1">
      <c r="B7" s="172" t="s">
        <v>199</v>
      </c>
      <c r="C7" s="172" t="s">
        <v>200</v>
      </c>
      <c r="D7" s="173" t="s">
        <v>201</v>
      </c>
      <c r="E7" s="172" t="s">
        <v>202</v>
      </c>
      <c r="F7" s="171" t="s">
        <v>203</v>
      </c>
      <c r="G7" s="170" t="s">
        <v>204</v>
      </c>
      <c r="H7" s="169" t="s">
        <v>205</v>
      </c>
    </row>
    <row r="8" spans="2:8" s="162" customFormat="1" ht="9.9499999999999993" customHeight="1">
      <c r="B8" s="166"/>
      <c r="C8" s="166"/>
      <c r="D8" s="167"/>
      <c r="E8" s="166"/>
      <c r="F8" s="165"/>
      <c r="G8" s="164"/>
      <c r="H8" s="163"/>
    </row>
    <row r="9" spans="2:8">
      <c r="D9" s="133" t="s">
        <v>344</v>
      </c>
      <c r="G9" s="132" t="s">
        <v>343</v>
      </c>
      <c r="H9" s="143">
        <f>+SUM(H10:H29)</f>
        <v>0</v>
      </c>
    </row>
    <row r="10" spans="2:8" s="134" customFormat="1">
      <c r="B10" s="138"/>
      <c r="C10" s="138"/>
      <c r="D10" s="142"/>
      <c r="E10" s="138"/>
      <c r="F10" s="137"/>
      <c r="G10" s="141"/>
      <c r="H10" s="140"/>
    </row>
    <row r="11" spans="2:8">
      <c r="D11" s="133" t="s">
        <v>342</v>
      </c>
    </row>
    <row r="12" spans="2:8" ht="63.75">
      <c r="B12" s="516" t="s">
        <v>209</v>
      </c>
      <c r="C12" s="516" t="s">
        <v>339</v>
      </c>
      <c r="D12" s="517" t="s">
        <v>338</v>
      </c>
      <c r="E12" s="516" t="s">
        <v>212</v>
      </c>
      <c r="F12" s="512">
        <v>3</v>
      </c>
      <c r="G12" s="518"/>
      <c r="H12" s="519">
        <f>ROUND(F12*G12,2)</f>
        <v>0</v>
      </c>
    </row>
    <row r="13" spans="2:8" s="134" customFormat="1">
      <c r="B13" s="138"/>
      <c r="C13" s="138"/>
      <c r="D13" s="139"/>
      <c r="E13" s="138"/>
      <c r="F13" s="137"/>
      <c r="G13" s="136"/>
      <c r="H13" s="135"/>
    </row>
    <row r="14" spans="2:8">
      <c r="D14" s="133" t="s">
        <v>337</v>
      </c>
    </row>
    <row r="15" spans="2:8" ht="38.25">
      <c r="B15" s="516" t="s">
        <v>209</v>
      </c>
      <c r="C15" s="516" t="s">
        <v>421</v>
      </c>
      <c r="D15" s="517" t="s">
        <v>420</v>
      </c>
      <c r="E15" s="516" t="s">
        <v>224</v>
      </c>
      <c r="F15" s="512">
        <v>2</v>
      </c>
      <c r="G15" s="518"/>
      <c r="H15" s="519">
        <f>ROUND(F15*G15,2)</f>
        <v>0</v>
      </c>
    </row>
    <row r="16" spans="2:8" s="134" customFormat="1">
      <c r="B16" s="138"/>
      <c r="C16" s="138"/>
      <c r="D16" s="139"/>
      <c r="E16" s="138"/>
      <c r="F16" s="137"/>
      <c r="G16" s="136"/>
      <c r="H16" s="135"/>
    </row>
    <row r="17" spans="2:8">
      <c r="D17" s="133" t="s">
        <v>328</v>
      </c>
    </row>
    <row r="18" spans="2:8" ht="25.5">
      <c r="B18" s="516" t="s">
        <v>209</v>
      </c>
      <c r="C18" s="516" t="s">
        <v>408</v>
      </c>
      <c r="D18" s="517" t="s">
        <v>407</v>
      </c>
      <c r="E18" s="516" t="s">
        <v>212</v>
      </c>
      <c r="F18" s="512">
        <v>1</v>
      </c>
      <c r="G18" s="518"/>
      <c r="H18" s="519">
        <f>ROUND(F18*G18,2)</f>
        <v>0</v>
      </c>
    </row>
    <row r="19" spans="2:8" ht="38.25">
      <c r="B19" s="516" t="s">
        <v>211</v>
      </c>
      <c r="C19" s="516" t="s">
        <v>325</v>
      </c>
      <c r="D19" s="517" t="s">
        <v>324</v>
      </c>
      <c r="E19" s="516" t="s">
        <v>212</v>
      </c>
      <c r="F19" s="512">
        <v>1</v>
      </c>
      <c r="G19" s="518"/>
      <c r="H19" s="519">
        <f>ROUND(F19*G19,2)</f>
        <v>0</v>
      </c>
    </row>
    <row r="20" spans="2:8" s="134" customFormat="1">
      <c r="B20" s="138"/>
      <c r="C20" s="138"/>
      <c r="D20" s="139"/>
      <c r="E20" s="138"/>
      <c r="F20" s="137"/>
      <c r="G20" s="136"/>
      <c r="H20" s="135"/>
    </row>
    <row r="21" spans="2:8">
      <c r="D21" s="133" t="s">
        <v>323</v>
      </c>
    </row>
    <row r="22" spans="2:8" ht="25.5">
      <c r="B22" s="516" t="s">
        <v>209</v>
      </c>
      <c r="C22" s="516" t="s">
        <v>76</v>
      </c>
      <c r="D22" s="517" t="s">
        <v>77</v>
      </c>
      <c r="E22" s="516" t="s">
        <v>224</v>
      </c>
      <c r="F22" s="512">
        <v>16</v>
      </c>
      <c r="G22" s="518"/>
      <c r="H22" s="519">
        <f t="shared" ref="H22:H27" si="0">ROUND(F22*G22,2)</f>
        <v>0</v>
      </c>
    </row>
    <row r="23" spans="2:8" ht="25.5">
      <c r="B23" s="516" t="s">
        <v>211</v>
      </c>
      <c r="C23" s="516" t="s">
        <v>419</v>
      </c>
      <c r="D23" s="517" t="s">
        <v>418</v>
      </c>
      <c r="E23" s="516" t="s">
        <v>224</v>
      </c>
      <c r="F23" s="512">
        <v>10</v>
      </c>
      <c r="G23" s="518"/>
      <c r="H23" s="519">
        <f t="shared" si="0"/>
        <v>0</v>
      </c>
    </row>
    <row r="24" spans="2:8" ht="38.25">
      <c r="B24" s="516" t="s">
        <v>213</v>
      </c>
      <c r="C24" s="516" t="s">
        <v>322</v>
      </c>
      <c r="D24" s="517" t="s">
        <v>321</v>
      </c>
      <c r="E24" s="516" t="s">
        <v>224</v>
      </c>
      <c r="F24" s="512">
        <v>16</v>
      </c>
      <c r="G24" s="518"/>
      <c r="H24" s="519">
        <f t="shared" si="0"/>
        <v>0</v>
      </c>
    </row>
    <row r="25" spans="2:8" ht="38.25">
      <c r="B25" s="516" t="s">
        <v>214</v>
      </c>
      <c r="C25" s="516" t="s">
        <v>417</v>
      </c>
      <c r="D25" s="517" t="s">
        <v>416</v>
      </c>
      <c r="E25" s="516" t="s">
        <v>224</v>
      </c>
      <c r="F25" s="512">
        <v>10</v>
      </c>
      <c r="G25" s="518"/>
      <c r="H25" s="519">
        <f t="shared" si="0"/>
        <v>0</v>
      </c>
    </row>
    <row r="26" spans="2:8" ht="38.25">
      <c r="B26" s="516" t="s">
        <v>278</v>
      </c>
      <c r="C26" s="516" t="s">
        <v>80</v>
      </c>
      <c r="D26" s="517" t="s">
        <v>81</v>
      </c>
      <c r="E26" s="516" t="s">
        <v>212</v>
      </c>
      <c r="F26" s="512">
        <v>2</v>
      </c>
      <c r="G26" s="518"/>
      <c r="H26" s="519">
        <f t="shared" si="0"/>
        <v>0</v>
      </c>
    </row>
    <row r="27" spans="2:8" ht="38.25">
      <c r="B27" s="516" t="s">
        <v>301</v>
      </c>
      <c r="C27" s="516" t="s">
        <v>405</v>
      </c>
      <c r="D27" s="517" t="s">
        <v>404</v>
      </c>
      <c r="E27" s="516" t="s">
        <v>212</v>
      </c>
      <c r="F27" s="512">
        <v>1</v>
      </c>
      <c r="G27" s="518"/>
      <c r="H27" s="519">
        <f t="shared" si="0"/>
        <v>0</v>
      </c>
    </row>
    <row r="28" spans="2:8" ht="13.5" thickBot="1"/>
    <row r="29" spans="2:8">
      <c r="D29" s="414" t="s">
        <v>285</v>
      </c>
      <c r="E29" s="415"/>
    </row>
    <row r="30" spans="2:8" ht="17.45" customHeight="1">
      <c r="D30" s="418" t="str">
        <f>D9</f>
        <v>4 ODVODNJAVANJE</v>
      </c>
      <c r="E30" s="419">
        <f>H9</f>
        <v>0</v>
      </c>
    </row>
    <row r="31" spans="2:8" ht="17.45" customHeight="1">
      <c r="D31" s="420" t="s">
        <v>320</v>
      </c>
      <c r="E31" s="421">
        <f>+SUM(E30:E30)</f>
        <v>0</v>
      </c>
    </row>
    <row r="32" spans="2:8" ht="17.45" customHeight="1">
      <c r="D32" s="420" t="s">
        <v>319</v>
      </c>
      <c r="E32" s="421">
        <f>0.22*E31</f>
        <v>0</v>
      </c>
    </row>
    <row r="33" spans="4:7" ht="17.45" customHeight="1" thickBot="1">
      <c r="D33" s="422" t="s">
        <v>318</v>
      </c>
      <c r="E33" s="423">
        <f>+SUM(E31:E32)</f>
        <v>0</v>
      </c>
    </row>
    <row r="35" spans="4:7" ht="17.45" customHeight="1">
      <c r="G35" s="132"/>
    </row>
  </sheetData>
  <mergeCells count="1">
    <mergeCell ref="D5:H5"/>
  </mergeCells>
  <pageMargins left="0.98425196850393704" right="0.39370078740157499" top="0.78740157480314998" bottom="0.78740157480314998" header="0" footer="0.196850393700787"/>
  <pageSetup paperSize="9" orientation="portrait" horizontalDpi="1200" r:id="rId1"/>
  <headerFooter alignWithMargins="0">
    <oddFooter>&amp;CStran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9"/>
  <sheetViews>
    <sheetView view="pageBreakPreview" topLeftCell="A10" zoomScale="115" zoomScaleNormal="110" zoomScaleSheetLayoutView="115" workbookViewId="0">
      <selection activeCell="E141" sqref="E141"/>
    </sheetView>
  </sheetViews>
  <sheetFormatPr defaultRowHeight="12.75"/>
  <cols>
    <col min="1" max="1" width="7.42578125" style="212" bestFit="1" customWidth="1"/>
    <col min="2" max="2" width="45" style="212" customWidth="1"/>
    <col min="3" max="3" width="6.140625" style="212" bestFit="1" customWidth="1"/>
    <col min="4" max="4" width="8.42578125" style="212" bestFit="1" customWidth="1"/>
    <col min="5" max="5" width="9.140625" style="212"/>
    <col min="6" max="6" width="9.7109375" style="212" customWidth="1"/>
    <col min="7" max="256" width="9.140625" style="212"/>
    <col min="257" max="257" width="7.42578125" style="212" bestFit="1" customWidth="1"/>
    <col min="258" max="258" width="45" style="212" customWidth="1"/>
    <col min="259" max="259" width="6.140625" style="212" bestFit="1" customWidth="1"/>
    <col min="260" max="260" width="8.42578125" style="212" bestFit="1" customWidth="1"/>
    <col min="261" max="261" width="9.140625" style="212"/>
    <col min="262" max="262" width="9.7109375" style="212" customWidth="1"/>
    <col min="263" max="512" width="9.140625" style="212"/>
    <col min="513" max="513" width="7.42578125" style="212" bestFit="1" customWidth="1"/>
    <col min="514" max="514" width="45" style="212" customWidth="1"/>
    <col min="515" max="515" width="6.140625" style="212" bestFit="1" customWidth="1"/>
    <col min="516" max="516" width="8.42578125" style="212" bestFit="1" customWidth="1"/>
    <col min="517" max="517" width="9.140625" style="212"/>
    <col min="518" max="518" width="9.7109375" style="212" customWidth="1"/>
    <col min="519" max="768" width="9.140625" style="212"/>
    <col min="769" max="769" width="7.42578125" style="212" bestFit="1" customWidth="1"/>
    <col min="770" max="770" width="45" style="212" customWidth="1"/>
    <col min="771" max="771" width="6.140625" style="212" bestFit="1" customWidth="1"/>
    <col min="772" max="772" width="8.42578125" style="212" bestFit="1" customWidth="1"/>
    <col min="773" max="773" width="9.140625" style="212"/>
    <col min="774" max="774" width="9.7109375" style="212" customWidth="1"/>
    <col min="775" max="1024" width="9.140625" style="212"/>
    <col min="1025" max="1025" width="7.42578125" style="212" bestFit="1" customWidth="1"/>
    <col min="1026" max="1026" width="45" style="212" customWidth="1"/>
    <col min="1027" max="1027" width="6.140625" style="212" bestFit="1" customWidth="1"/>
    <col min="1028" max="1028" width="8.42578125" style="212" bestFit="1" customWidth="1"/>
    <col min="1029" max="1029" width="9.140625" style="212"/>
    <col min="1030" max="1030" width="9.7109375" style="212" customWidth="1"/>
    <col min="1031" max="1280" width="9.140625" style="212"/>
    <col min="1281" max="1281" width="7.42578125" style="212" bestFit="1" customWidth="1"/>
    <col min="1282" max="1282" width="45" style="212" customWidth="1"/>
    <col min="1283" max="1283" width="6.140625" style="212" bestFit="1" customWidth="1"/>
    <col min="1284" max="1284" width="8.42578125" style="212" bestFit="1" customWidth="1"/>
    <col min="1285" max="1285" width="9.140625" style="212"/>
    <col min="1286" max="1286" width="9.7109375" style="212" customWidth="1"/>
    <col min="1287" max="1536" width="9.140625" style="212"/>
    <col min="1537" max="1537" width="7.42578125" style="212" bestFit="1" customWidth="1"/>
    <col min="1538" max="1538" width="45" style="212" customWidth="1"/>
    <col min="1539" max="1539" width="6.140625" style="212" bestFit="1" customWidth="1"/>
    <col min="1540" max="1540" width="8.42578125" style="212" bestFit="1" customWidth="1"/>
    <col min="1541" max="1541" width="9.140625" style="212"/>
    <col min="1542" max="1542" width="9.7109375" style="212" customWidth="1"/>
    <col min="1543" max="1792" width="9.140625" style="212"/>
    <col min="1793" max="1793" width="7.42578125" style="212" bestFit="1" customWidth="1"/>
    <col min="1794" max="1794" width="45" style="212" customWidth="1"/>
    <col min="1795" max="1795" width="6.140625" style="212" bestFit="1" customWidth="1"/>
    <col min="1796" max="1796" width="8.42578125" style="212" bestFit="1" customWidth="1"/>
    <col min="1797" max="1797" width="9.140625" style="212"/>
    <col min="1798" max="1798" width="9.7109375" style="212" customWidth="1"/>
    <col min="1799" max="2048" width="9.140625" style="212"/>
    <col min="2049" max="2049" width="7.42578125" style="212" bestFit="1" customWidth="1"/>
    <col min="2050" max="2050" width="45" style="212" customWidth="1"/>
    <col min="2051" max="2051" width="6.140625" style="212" bestFit="1" customWidth="1"/>
    <col min="2052" max="2052" width="8.42578125" style="212" bestFit="1" customWidth="1"/>
    <col min="2053" max="2053" width="9.140625" style="212"/>
    <col min="2054" max="2054" width="9.7109375" style="212" customWidth="1"/>
    <col min="2055" max="2304" width="9.140625" style="212"/>
    <col min="2305" max="2305" width="7.42578125" style="212" bestFit="1" customWidth="1"/>
    <col min="2306" max="2306" width="45" style="212" customWidth="1"/>
    <col min="2307" max="2307" width="6.140625" style="212" bestFit="1" customWidth="1"/>
    <col min="2308" max="2308" width="8.42578125" style="212" bestFit="1" customWidth="1"/>
    <col min="2309" max="2309" width="9.140625" style="212"/>
    <col min="2310" max="2310" width="9.7109375" style="212" customWidth="1"/>
    <col min="2311" max="2560" width="9.140625" style="212"/>
    <col min="2561" max="2561" width="7.42578125" style="212" bestFit="1" customWidth="1"/>
    <col min="2562" max="2562" width="45" style="212" customWidth="1"/>
    <col min="2563" max="2563" width="6.140625" style="212" bestFit="1" customWidth="1"/>
    <col min="2564" max="2564" width="8.42578125" style="212" bestFit="1" customWidth="1"/>
    <col min="2565" max="2565" width="9.140625" style="212"/>
    <col min="2566" max="2566" width="9.7109375" style="212" customWidth="1"/>
    <col min="2567" max="2816" width="9.140625" style="212"/>
    <col min="2817" max="2817" width="7.42578125" style="212" bestFit="1" customWidth="1"/>
    <col min="2818" max="2818" width="45" style="212" customWidth="1"/>
    <col min="2819" max="2819" width="6.140625" style="212" bestFit="1" customWidth="1"/>
    <col min="2820" max="2820" width="8.42578125" style="212" bestFit="1" customWidth="1"/>
    <col min="2821" max="2821" width="9.140625" style="212"/>
    <col min="2822" max="2822" width="9.7109375" style="212" customWidth="1"/>
    <col min="2823" max="3072" width="9.140625" style="212"/>
    <col min="3073" max="3073" width="7.42578125" style="212" bestFit="1" customWidth="1"/>
    <col min="3074" max="3074" width="45" style="212" customWidth="1"/>
    <col min="3075" max="3075" width="6.140625" style="212" bestFit="1" customWidth="1"/>
    <col min="3076" max="3076" width="8.42578125" style="212" bestFit="1" customWidth="1"/>
    <col min="3077" max="3077" width="9.140625" style="212"/>
    <col min="3078" max="3078" width="9.7109375" style="212" customWidth="1"/>
    <col min="3079" max="3328" width="9.140625" style="212"/>
    <col min="3329" max="3329" width="7.42578125" style="212" bestFit="1" customWidth="1"/>
    <col min="3330" max="3330" width="45" style="212" customWidth="1"/>
    <col min="3331" max="3331" width="6.140625" style="212" bestFit="1" customWidth="1"/>
    <col min="3332" max="3332" width="8.42578125" style="212" bestFit="1" customWidth="1"/>
    <col min="3333" max="3333" width="9.140625" style="212"/>
    <col min="3334" max="3334" width="9.7109375" style="212" customWidth="1"/>
    <col min="3335" max="3584" width="9.140625" style="212"/>
    <col min="3585" max="3585" width="7.42578125" style="212" bestFit="1" customWidth="1"/>
    <col min="3586" max="3586" width="45" style="212" customWidth="1"/>
    <col min="3587" max="3587" width="6.140625" style="212" bestFit="1" customWidth="1"/>
    <col min="3588" max="3588" width="8.42578125" style="212" bestFit="1" customWidth="1"/>
    <col min="3589" max="3589" width="9.140625" style="212"/>
    <col min="3590" max="3590" width="9.7109375" style="212" customWidth="1"/>
    <col min="3591" max="3840" width="9.140625" style="212"/>
    <col min="3841" max="3841" width="7.42578125" style="212" bestFit="1" customWidth="1"/>
    <col min="3842" max="3842" width="45" style="212" customWidth="1"/>
    <col min="3843" max="3843" width="6.140625" style="212" bestFit="1" customWidth="1"/>
    <col min="3844" max="3844" width="8.42578125" style="212" bestFit="1" customWidth="1"/>
    <col min="3845" max="3845" width="9.140625" style="212"/>
    <col min="3846" max="3846" width="9.7109375" style="212" customWidth="1"/>
    <col min="3847" max="4096" width="9.140625" style="212"/>
    <col min="4097" max="4097" width="7.42578125" style="212" bestFit="1" customWidth="1"/>
    <col min="4098" max="4098" width="45" style="212" customWidth="1"/>
    <col min="4099" max="4099" width="6.140625" style="212" bestFit="1" customWidth="1"/>
    <col min="4100" max="4100" width="8.42578125" style="212" bestFit="1" customWidth="1"/>
    <col min="4101" max="4101" width="9.140625" style="212"/>
    <col min="4102" max="4102" width="9.7109375" style="212" customWidth="1"/>
    <col min="4103" max="4352" width="9.140625" style="212"/>
    <col min="4353" max="4353" width="7.42578125" style="212" bestFit="1" customWidth="1"/>
    <col min="4354" max="4354" width="45" style="212" customWidth="1"/>
    <col min="4355" max="4355" width="6.140625" style="212" bestFit="1" customWidth="1"/>
    <col min="4356" max="4356" width="8.42578125" style="212" bestFit="1" customWidth="1"/>
    <col min="4357" max="4357" width="9.140625" style="212"/>
    <col min="4358" max="4358" width="9.7109375" style="212" customWidth="1"/>
    <col min="4359" max="4608" width="9.140625" style="212"/>
    <col min="4609" max="4609" width="7.42578125" style="212" bestFit="1" customWidth="1"/>
    <col min="4610" max="4610" width="45" style="212" customWidth="1"/>
    <col min="4611" max="4611" width="6.140625" style="212" bestFit="1" customWidth="1"/>
    <col min="4612" max="4612" width="8.42578125" style="212" bestFit="1" customWidth="1"/>
    <col min="4613" max="4613" width="9.140625" style="212"/>
    <col min="4614" max="4614" width="9.7109375" style="212" customWidth="1"/>
    <col min="4615" max="4864" width="9.140625" style="212"/>
    <col min="4865" max="4865" width="7.42578125" style="212" bestFit="1" customWidth="1"/>
    <col min="4866" max="4866" width="45" style="212" customWidth="1"/>
    <col min="4867" max="4867" width="6.140625" style="212" bestFit="1" customWidth="1"/>
    <col min="4868" max="4868" width="8.42578125" style="212" bestFit="1" customWidth="1"/>
    <col min="4869" max="4869" width="9.140625" style="212"/>
    <col min="4870" max="4870" width="9.7109375" style="212" customWidth="1"/>
    <col min="4871" max="5120" width="9.140625" style="212"/>
    <col min="5121" max="5121" width="7.42578125" style="212" bestFit="1" customWidth="1"/>
    <col min="5122" max="5122" width="45" style="212" customWidth="1"/>
    <col min="5123" max="5123" width="6.140625" style="212" bestFit="1" customWidth="1"/>
    <col min="5124" max="5124" width="8.42578125" style="212" bestFit="1" customWidth="1"/>
    <col min="5125" max="5125" width="9.140625" style="212"/>
    <col min="5126" max="5126" width="9.7109375" style="212" customWidth="1"/>
    <col min="5127" max="5376" width="9.140625" style="212"/>
    <col min="5377" max="5377" width="7.42578125" style="212" bestFit="1" customWidth="1"/>
    <col min="5378" max="5378" width="45" style="212" customWidth="1"/>
    <col min="5379" max="5379" width="6.140625" style="212" bestFit="1" customWidth="1"/>
    <col min="5380" max="5380" width="8.42578125" style="212" bestFit="1" customWidth="1"/>
    <col min="5381" max="5381" width="9.140625" style="212"/>
    <col min="5382" max="5382" width="9.7109375" style="212" customWidth="1"/>
    <col min="5383" max="5632" width="9.140625" style="212"/>
    <col min="5633" max="5633" width="7.42578125" style="212" bestFit="1" customWidth="1"/>
    <col min="5634" max="5634" width="45" style="212" customWidth="1"/>
    <col min="5635" max="5635" width="6.140625" style="212" bestFit="1" customWidth="1"/>
    <col min="5636" max="5636" width="8.42578125" style="212" bestFit="1" customWidth="1"/>
    <col min="5637" max="5637" width="9.140625" style="212"/>
    <col min="5638" max="5638" width="9.7109375" style="212" customWidth="1"/>
    <col min="5639" max="5888" width="9.140625" style="212"/>
    <col min="5889" max="5889" width="7.42578125" style="212" bestFit="1" customWidth="1"/>
    <col min="5890" max="5890" width="45" style="212" customWidth="1"/>
    <col min="5891" max="5891" width="6.140625" style="212" bestFit="1" customWidth="1"/>
    <col min="5892" max="5892" width="8.42578125" style="212" bestFit="1" customWidth="1"/>
    <col min="5893" max="5893" width="9.140625" style="212"/>
    <col min="5894" max="5894" width="9.7109375" style="212" customWidth="1"/>
    <col min="5895" max="6144" width="9.140625" style="212"/>
    <col min="6145" max="6145" width="7.42578125" style="212" bestFit="1" customWidth="1"/>
    <col min="6146" max="6146" width="45" style="212" customWidth="1"/>
    <col min="6147" max="6147" width="6.140625" style="212" bestFit="1" customWidth="1"/>
    <col min="6148" max="6148" width="8.42578125" style="212" bestFit="1" customWidth="1"/>
    <col min="6149" max="6149" width="9.140625" style="212"/>
    <col min="6150" max="6150" width="9.7109375" style="212" customWidth="1"/>
    <col min="6151" max="6400" width="9.140625" style="212"/>
    <col min="6401" max="6401" width="7.42578125" style="212" bestFit="1" customWidth="1"/>
    <col min="6402" max="6402" width="45" style="212" customWidth="1"/>
    <col min="6403" max="6403" width="6.140625" style="212" bestFit="1" customWidth="1"/>
    <col min="6404" max="6404" width="8.42578125" style="212" bestFit="1" customWidth="1"/>
    <col min="6405" max="6405" width="9.140625" style="212"/>
    <col min="6406" max="6406" width="9.7109375" style="212" customWidth="1"/>
    <col min="6407" max="6656" width="9.140625" style="212"/>
    <col min="6657" max="6657" width="7.42578125" style="212" bestFit="1" customWidth="1"/>
    <col min="6658" max="6658" width="45" style="212" customWidth="1"/>
    <col min="6659" max="6659" width="6.140625" style="212" bestFit="1" customWidth="1"/>
    <col min="6660" max="6660" width="8.42578125" style="212" bestFit="1" customWidth="1"/>
    <col min="6661" max="6661" width="9.140625" style="212"/>
    <col min="6662" max="6662" width="9.7109375" style="212" customWidth="1"/>
    <col min="6663" max="6912" width="9.140625" style="212"/>
    <col min="6913" max="6913" width="7.42578125" style="212" bestFit="1" customWidth="1"/>
    <col min="6914" max="6914" width="45" style="212" customWidth="1"/>
    <col min="6915" max="6915" width="6.140625" style="212" bestFit="1" customWidth="1"/>
    <col min="6916" max="6916" width="8.42578125" style="212" bestFit="1" customWidth="1"/>
    <col min="6917" max="6917" width="9.140625" style="212"/>
    <col min="6918" max="6918" width="9.7109375" style="212" customWidth="1"/>
    <col min="6919" max="7168" width="9.140625" style="212"/>
    <col min="7169" max="7169" width="7.42578125" style="212" bestFit="1" customWidth="1"/>
    <col min="7170" max="7170" width="45" style="212" customWidth="1"/>
    <col min="7171" max="7171" width="6.140625" style="212" bestFit="1" customWidth="1"/>
    <col min="7172" max="7172" width="8.42578125" style="212" bestFit="1" customWidth="1"/>
    <col min="7173" max="7173" width="9.140625" style="212"/>
    <col min="7174" max="7174" width="9.7109375" style="212" customWidth="1"/>
    <col min="7175" max="7424" width="9.140625" style="212"/>
    <col min="7425" max="7425" width="7.42578125" style="212" bestFit="1" customWidth="1"/>
    <col min="7426" max="7426" width="45" style="212" customWidth="1"/>
    <col min="7427" max="7427" width="6.140625" style="212" bestFit="1" customWidth="1"/>
    <col min="7428" max="7428" width="8.42578125" style="212" bestFit="1" customWidth="1"/>
    <col min="7429" max="7429" width="9.140625" style="212"/>
    <col min="7430" max="7430" width="9.7109375" style="212" customWidth="1"/>
    <col min="7431" max="7680" width="9.140625" style="212"/>
    <col min="7681" max="7681" width="7.42578125" style="212" bestFit="1" customWidth="1"/>
    <col min="7682" max="7682" width="45" style="212" customWidth="1"/>
    <col min="7683" max="7683" width="6.140625" style="212" bestFit="1" customWidth="1"/>
    <col min="7684" max="7684" width="8.42578125" style="212" bestFit="1" customWidth="1"/>
    <col min="7685" max="7685" width="9.140625" style="212"/>
    <col min="7686" max="7686" width="9.7109375" style="212" customWidth="1"/>
    <col min="7687" max="7936" width="9.140625" style="212"/>
    <col min="7937" max="7937" width="7.42578125" style="212" bestFit="1" customWidth="1"/>
    <col min="7938" max="7938" width="45" style="212" customWidth="1"/>
    <col min="7939" max="7939" width="6.140625" style="212" bestFit="1" customWidth="1"/>
    <col min="7940" max="7940" width="8.42578125" style="212" bestFit="1" customWidth="1"/>
    <col min="7941" max="7941" width="9.140625" style="212"/>
    <col min="7942" max="7942" width="9.7109375" style="212" customWidth="1"/>
    <col min="7943" max="8192" width="9.140625" style="212"/>
    <col min="8193" max="8193" width="7.42578125" style="212" bestFit="1" customWidth="1"/>
    <col min="8194" max="8194" width="45" style="212" customWidth="1"/>
    <col min="8195" max="8195" width="6.140625" style="212" bestFit="1" customWidth="1"/>
    <col min="8196" max="8196" width="8.42578125" style="212" bestFit="1" customWidth="1"/>
    <col min="8197" max="8197" width="9.140625" style="212"/>
    <col min="8198" max="8198" width="9.7109375" style="212" customWidth="1"/>
    <col min="8199" max="8448" width="9.140625" style="212"/>
    <col min="8449" max="8449" width="7.42578125" style="212" bestFit="1" customWidth="1"/>
    <col min="8450" max="8450" width="45" style="212" customWidth="1"/>
    <col min="8451" max="8451" width="6.140625" style="212" bestFit="1" customWidth="1"/>
    <col min="8452" max="8452" width="8.42578125" style="212" bestFit="1" customWidth="1"/>
    <col min="8453" max="8453" width="9.140625" style="212"/>
    <col min="8454" max="8454" width="9.7109375" style="212" customWidth="1"/>
    <col min="8455" max="8704" width="9.140625" style="212"/>
    <col min="8705" max="8705" width="7.42578125" style="212" bestFit="1" customWidth="1"/>
    <col min="8706" max="8706" width="45" style="212" customWidth="1"/>
    <col min="8707" max="8707" width="6.140625" style="212" bestFit="1" customWidth="1"/>
    <col min="8708" max="8708" width="8.42578125" style="212" bestFit="1" customWidth="1"/>
    <col min="8709" max="8709" width="9.140625" style="212"/>
    <col min="8710" max="8710" width="9.7109375" style="212" customWidth="1"/>
    <col min="8711" max="8960" width="9.140625" style="212"/>
    <col min="8961" max="8961" width="7.42578125" style="212" bestFit="1" customWidth="1"/>
    <col min="8962" max="8962" width="45" style="212" customWidth="1"/>
    <col min="8963" max="8963" width="6.140625" style="212" bestFit="1" customWidth="1"/>
    <col min="8964" max="8964" width="8.42578125" style="212" bestFit="1" customWidth="1"/>
    <col min="8965" max="8965" width="9.140625" style="212"/>
    <col min="8966" max="8966" width="9.7109375" style="212" customWidth="1"/>
    <col min="8967" max="9216" width="9.140625" style="212"/>
    <col min="9217" max="9217" width="7.42578125" style="212" bestFit="1" customWidth="1"/>
    <col min="9218" max="9218" width="45" style="212" customWidth="1"/>
    <col min="9219" max="9219" width="6.140625" style="212" bestFit="1" customWidth="1"/>
    <col min="9220" max="9220" width="8.42578125" style="212" bestFit="1" customWidth="1"/>
    <col min="9221" max="9221" width="9.140625" style="212"/>
    <col min="9222" max="9222" width="9.7109375" style="212" customWidth="1"/>
    <col min="9223" max="9472" width="9.140625" style="212"/>
    <col min="9473" max="9473" width="7.42578125" style="212" bestFit="1" customWidth="1"/>
    <col min="9474" max="9474" width="45" style="212" customWidth="1"/>
    <col min="9475" max="9475" width="6.140625" style="212" bestFit="1" customWidth="1"/>
    <col min="9476" max="9476" width="8.42578125" style="212" bestFit="1" customWidth="1"/>
    <col min="9477" max="9477" width="9.140625" style="212"/>
    <col min="9478" max="9478" width="9.7109375" style="212" customWidth="1"/>
    <col min="9479" max="9728" width="9.140625" style="212"/>
    <col min="9729" max="9729" width="7.42578125" style="212" bestFit="1" customWidth="1"/>
    <col min="9730" max="9730" width="45" style="212" customWidth="1"/>
    <col min="9731" max="9731" width="6.140625" style="212" bestFit="1" customWidth="1"/>
    <col min="9732" max="9732" width="8.42578125" style="212" bestFit="1" customWidth="1"/>
    <col min="9733" max="9733" width="9.140625" style="212"/>
    <col min="9734" max="9734" width="9.7109375" style="212" customWidth="1"/>
    <col min="9735" max="9984" width="9.140625" style="212"/>
    <col min="9985" max="9985" width="7.42578125" style="212" bestFit="1" customWidth="1"/>
    <col min="9986" max="9986" width="45" style="212" customWidth="1"/>
    <col min="9987" max="9987" width="6.140625" style="212" bestFit="1" customWidth="1"/>
    <col min="9988" max="9988" width="8.42578125" style="212" bestFit="1" customWidth="1"/>
    <col min="9989" max="9989" width="9.140625" style="212"/>
    <col min="9990" max="9990" width="9.7109375" style="212" customWidth="1"/>
    <col min="9991" max="10240" width="9.140625" style="212"/>
    <col min="10241" max="10241" width="7.42578125" style="212" bestFit="1" customWidth="1"/>
    <col min="10242" max="10242" width="45" style="212" customWidth="1"/>
    <col min="10243" max="10243" width="6.140625" style="212" bestFit="1" customWidth="1"/>
    <col min="10244" max="10244" width="8.42578125" style="212" bestFit="1" customWidth="1"/>
    <col min="10245" max="10245" width="9.140625" style="212"/>
    <col min="10246" max="10246" width="9.7109375" style="212" customWidth="1"/>
    <col min="10247" max="10496" width="9.140625" style="212"/>
    <col min="10497" max="10497" width="7.42578125" style="212" bestFit="1" customWidth="1"/>
    <col min="10498" max="10498" width="45" style="212" customWidth="1"/>
    <col min="10499" max="10499" width="6.140625" style="212" bestFit="1" customWidth="1"/>
    <col min="10500" max="10500" width="8.42578125" style="212" bestFit="1" customWidth="1"/>
    <col min="10501" max="10501" width="9.140625" style="212"/>
    <col min="10502" max="10502" width="9.7109375" style="212" customWidth="1"/>
    <col min="10503" max="10752" width="9.140625" style="212"/>
    <col min="10753" max="10753" width="7.42578125" style="212" bestFit="1" customWidth="1"/>
    <col min="10754" max="10754" width="45" style="212" customWidth="1"/>
    <col min="10755" max="10755" width="6.140625" style="212" bestFit="1" customWidth="1"/>
    <col min="10756" max="10756" width="8.42578125" style="212" bestFit="1" customWidth="1"/>
    <col min="10757" max="10757" width="9.140625" style="212"/>
    <col min="10758" max="10758" width="9.7109375" style="212" customWidth="1"/>
    <col min="10759" max="11008" width="9.140625" style="212"/>
    <col min="11009" max="11009" width="7.42578125" style="212" bestFit="1" customWidth="1"/>
    <col min="11010" max="11010" width="45" style="212" customWidth="1"/>
    <col min="11011" max="11011" width="6.140625" style="212" bestFit="1" customWidth="1"/>
    <col min="11012" max="11012" width="8.42578125" style="212" bestFit="1" customWidth="1"/>
    <col min="11013" max="11013" width="9.140625" style="212"/>
    <col min="11014" max="11014" width="9.7109375" style="212" customWidth="1"/>
    <col min="11015" max="11264" width="9.140625" style="212"/>
    <col min="11265" max="11265" width="7.42578125" style="212" bestFit="1" customWidth="1"/>
    <col min="11266" max="11266" width="45" style="212" customWidth="1"/>
    <col min="11267" max="11267" width="6.140625" style="212" bestFit="1" customWidth="1"/>
    <col min="11268" max="11268" width="8.42578125" style="212" bestFit="1" customWidth="1"/>
    <col min="11269" max="11269" width="9.140625" style="212"/>
    <col min="11270" max="11270" width="9.7109375" style="212" customWidth="1"/>
    <col min="11271" max="11520" width="9.140625" style="212"/>
    <col min="11521" max="11521" width="7.42578125" style="212" bestFit="1" customWidth="1"/>
    <col min="11522" max="11522" width="45" style="212" customWidth="1"/>
    <col min="11523" max="11523" width="6.140625" style="212" bestFit="1" customWidth="1"/>
    <col min="11524" max="11524" width="8.42578125" style="212" bestFit="1" customWidth="1"/>
    <col min="11525" max="11525" width="9.140625" style="212"/>
    <col min="11526" max="11526" width="9.7109375" style="212" customWidth="1"/>
    <col min="11527" max="11776" width="9.140625" style="212"/>
    <col min="11777" max="11777" width="7.42578125" style="212" bestFit="1" customWidth="1"/>
    <col min="11778" max="11778" width="45" style="212" customWidth="1"/>
    <col min="11779" max="11779" width="6.140625" style="212" bestFit="1" customWidth="1"/>
    <col min="11780" max="11780" width="8.42578125" style="212" bestFit="1" customWidth="1"/>
    <col min="11781" max="11781" width="9.140625" style="212"/>
    <col min="11782" max="11782" width="9.7109375" style="212" customWidth="1"/>
    <col min="11783" max="12032" width="9.140625" style="212"/>
    <col min="12033" max="12033" width="7.42578125" style="212" bestFit="1" customWidth="1"/>
    <col min="12034" max="12034" width="45" style="212" customWidth="1"/>
    <col min="12035" max="12035" width="6.140625" style="212" bestFit="1" customWidth="1"/>
    <col min="12036" max="12036" width="8.42578125" style="212" bestFit="1" customWidth="1"/>
    <col min="12037" max="12037" width="9.140625" style="212"/>
    <col min="12038" max="12038" width="9.7109375" style="212" customWidth="1"/>
    <col min="12039" max="12288" width="9.140625" style="212"/>
    <col min="12289" max="12289" width="7.42578125" style="212" bestFit="1" customWidth="1"/>
    <col min="12290" max="12290" width="45" style="212" customWidth="1"/>
    <col min="12291" max="12291" width="6.140625" style="212" bestFit="1" customWidth="1"/>
    <col min="12292" max="12292" width="8.42578125" style="212" bestFit="1" customWidth="1"/>
    <col min="12293" max="12293" width="9.140625" style="212"/>
    <col min="12294" max="12294" width="9.7109375" style="212" customWidth="1"/>
    <col min="12295" max="12544" width="9.140625" style="212"/>
    <col min="12545" max="12545" width="7.42578125" style="212" bestFit="1" customWidth="1"/>
    <col min="12546" max="12546" width="45" style="212" customWidth="1"/>
    <col min="12547" max="12547" width="6.140625" style="212" bestFit="1" customWidth="1"/>
    <col min="12548" max="12548" width="8.42578125" style="212" bestFit="1" customWidth="1"/>
    <col min="12549" max="12549" width="9.140625" style="212"/>
    <col min="12550" max="12550" width="9.7109375" style="212" customWidth="1"/>
    <col min="12551" max="12800" width="9.140625" style="212"/>
    <col min="12801" max="12801" width="7.42578125" style="212" bestFit="1" customWidth="1"/>
    <col min="12802" max="12802" width="45" style="212" customWidth="1"/>
    <col min="12803" max="12803" width="6.140625" style="212" bestFit="1" customWidth="1"/>
    <col min="12804" max="12804" width="8.42578125" style="212" bestFit="1" customWidth="1"/>
    <col min="12805" max="12805" width="9.140625" style="212"/>
    <col min="12806" max="12806" width="9.7109375" style="212" customWidth="1"/>
    <col min="12807" max="13056" width="9.140625" style="212"/>
    <col min="13057" max="13057" width="7.42578125" style="212" bestFit="1" customWidth="1"/>
    <col min="13058" max="13058" width="45" style="212" customWidth="1"/>
    <col min="13059" max="13059" width="6.140625" style="212" bestFit="1" customWidth="1"/>
    <col min="13060" max="13060" width="8.42578125" style="212" bestFit="1" customWidth="1"/>
    <col min="13061" max="13061" width="9.140625" style="212"/>
    <col min="13062" max="13062" width="9.7109375" style="212" customWidth="1"/>
    <col min="13063" max="13312" width="9.140625" style="212"/>
    <col min="13313" max="13313" width="7.42578125" style="212" bestFit="1" customWidth="1"/>
    <col min="13314" max="13314" width="45" style="212" customWidth="1"/>
    <col min="13315" max="13315" width="6.140625" style="212" bestFit="1" customWidth="1"/>
    <col min="13316" max="13316" width="8.42578125" style="212" bestFit="1" customWidth="1"/>
    <col min="13317" max="13317" width="9.140625" style="212"/>
    <col min="13318" max="13318" width="9.7109375" style="212" customWidth="1"/>
    <col min="13319" max="13568" width="9.140625" style="212"/>
    <col min="13569" max="13569" width="7.42578125" style="212" bestFit="1" customWidth="1"/>
    <col min="13570" max="13570" width="45" style="212" customWidth="1"/>
    <col min="13571" max="13571" width="6.140625" style="212" bestFit="1" customWidth="1"/>
    <col min="13572" max="13572" width="8.42578125" style="212" bestFit="1" customWidth="1"/>
    <col min="13573" max="13573" width="9.140625" style="212"/>
    <col min="13574" max="13574" width="9.7109375" style="212" customWidth="1"/>
    <col min="13575" max="13824" width="9.140625" style="212"/>
    <col min="13825" max="13825" width="7.42578125" style="212" bestFit="1" customWidth="1"/>
    <col min="13826" max="13826" width="45" style="212" customWidth="1"/>
    <col min="13827" max="13827" width="6.140625" style="212" bestFit="1" customWidth="1"/>
    <col min="13828" max="13828" width="8.42578125" style="212" bestFit="1" customWidth="1"/>
    <col min="13829" max="13829" width="9.140625" style="212"/>
    <col min="13830" max="13830" width="9.7109375" style="212" customWidth="1"/>
    <col min="13831" max="14080" width="9.140625" style="212"/>
    <col min="14081" max="14081" width="7.42578125" style="212" bestFit="1" customWidth="1"/>
    <col min="14082" max="14082" width="45" style="212" customWidth="1"/>
    <col min="14083" max="14083" width="6.140625" style="212" bestFit="1" customWidth="1"/>
    <col min="14084" max="14084" width="8.42578125" style="212" bestFit="1" customWidth="1"/>
    <col min="14085" max="14085" width="9.140625" style="212"/>
    <col min="14086" max="14086" width="9.7109375" style="212" customWidth="1"/>
    <col min="14087" max="14336" width="9.140625" style="212"/>
    <col min="14337" max="14337" width="7.42578125" style="212" bestFit="1" customWidth="1"/>
    <col min="14338" max="14338" width="45" style="212" customWidth="1"/>
    <col min="14339" max="14339" width="6.140625" style="212" bestFit="1" customWidth="1"/>
    <col min="14340" max="14340" width="8.42578125" style="212" bestFit="1" customWidth="1"/>
    <col min="14341" max="14341" width="9.140625" style="212"/>
    <col min="14342" max="14342" width="9.7109375" style="212" customWidth="1"/>
    <col min="14343" max="14592" width="9.140625" style="212"/>
    <col min="14593" max="14593" width="7.42578125" style="212" bestFit="1" customWidth="1"/>
    <col min="14594" max="14594" width="45" style="212" customWidth="1"/>
    <col min="14595" max="14595" width="6.140625" style="212" bestFit="1" customWidth="1"/>
    <col min="14596" max="14596" width="8.42578125" style="212" bestFit="1" customWidth="1"/>
    <col min="14597" max="14597" width="9.140625" style="212"/>
    <col min="14598" max="14598" width="9.7109375" style="212" customWidth="1"/>
    <col min="14599" max="14848" width="9.140625" style="212"/>
    <col min="14849" max="14849" width="7.42578125" style="212" bestFit="1" customWidth="1"/>
    <col min="14850" max="14850" width="45" style="212" customWidth="1"/>
    <col min="14851" max="14851" width="6.140625" style="212" bestFit="1" customWidth="1"/>
    <col min="14852" max="14852" width="8.42578125" style="212" bestFit="1" customWidth="1"/>
    <col min="14853" max="14853" width="9.140625" style="212"/>
    <col min="14854" max="14854" width="9.7109375" style="212" customWidth="1"/>
    <col min="14855" max="15104" width="9.140625" style="212"/>
    <col min="15105" max="15105" width="7.42578125" style="212" bestFit="1" customWidth="1"/>
    <col min="15106" max="15106" width="45" style="212" customWidth="1"/>
    <col min="15107" max="15107" width="6.140625" style="212" bestFit="1" customWidth="1"/>
    <col min="15108" max="15108" width="8.42578125" style="212" bestFit="1" customWidth="1"/>
    <col min="15109" max="15109" width="9.140625" style="212"/>
    <col min="15110" max="15110" width="9.7109375" style="212" customWidth="1"/>
    <col min="15111" max="15360" width="9.140625" style="212"/>
    <col min="15361" max="15361" width="7.42578125" style="212" bestFit="1" customWidth="1"/>
    <col min="15362" max="15362" width="45" style="212" customWidth="1"/>
    <col min="15363" max="15363" width="6.140625" style="212" bestFit="1" customWidth="1"/>
    <col min="15364" max="15364" width="8.42578125" style="212" bestFit="1" customWidth="1"/>
    <col min="15365" max="15365" width="9.140625" style="212"/>
    <col min="15366" max="15366" width="9.7109375" style="212" customWidth="1"/>
    <col min="15367" max="15616" width="9.140625" style="212"/>
    <col min="15617" max="15617" width="7.42578125" style="212" bestFit="1" customWidth="1"/>
    <col min="15618" max="15618" width="45" style="212" customWidth="1"/>
    <col min="15619" max="15619" width="6.140625" style="212" bestFit="1" customWidth="1"/>
    <col min="15620" max="15620" width="8.42578125" style="212" bestFit="1" customWidth="1"/>
    <col min="15621" max="15621" width="9.140625" style="212"/>
    <col min="15622" max="15622" width="9.7109375" style="212" customWidth="1"/>
    <col min="15623" max="15872" width="9.140625" style="212"/>
    <col min="15873" max="15873" width="7.42578125" style="212" bestFit="1" customWidth="1"/>
    <col min="15874" max="15874" width="45" style="212" customWidth="1"/>
    <col min="15875" max="15875" width="6.140625" style="212" bestFit="1" customWidth="1"/>
    <col min="15876" max="15876" width="8.42578125" style="212" bestFit="1" customWidth="1"/>
    <col min="15877" max="15877" width="9.140625" style="212"/>
    <col min="15878" max="15878" width="9.7109375" style="212" customWidth="1"/>
    <col min="15879" max="16128" width="9.140625" style="212"/>
    <col min="16129" max="16129" width="7.42578125" style="212" bestFit="1" customWidth="1"/>
    <col min="16130" max="16130" width="45" style="212" customWidth="1"/>
    <col min="16131" max="16131" width="6.140625" style="212" bestFit="1" customWidth="1"/>
    <col min="16132" max="16132" width="8.42578125" style="212" bestFit="1" customWidth="1"/>
    <col min="16133" max="16133" width="9.140625" style="212"/>
    <col min="16134" max="16134" width="9.7109375" style="212" customWidth="1"/>
    <col min="16135" max="16384" width="9.140625" style="212"/>
  </cols>
  <sheetData>
    <row r="1" spans="1:6" ht="40.5" customHeight="1">
      <c r="A1" s="696" t="s">
        <v>467</v>
      </c>
      <c r="B1" s="696"/>
      <c r="C1" s="696"/>
      <c r="D1" s="696"/>
      <c r="E1" s="697"/>
      <c r="F1" s="697"/>
    </row>
    <row r="2" spans="1:6" ht="25.5">
      <c r="A2" s="213" t="s">
        <v>468</v>
      </c>
      <c r="B2" s="213" t="s">
        <v>201</v>
      </c>
      <c r="C2" s="214" t="s">
        <v>469</v>
      </c>
      <c r="D2" s="215" t="s">
        <v>203</v>
      </c>
      <c r="E2" s="214" t="s">
        <v>470</v>
      </c>
      <c r="F2" s="214" t="s">
        <v>471</v>
      </c>
    </row>
    <row r="3" spans="1:6">
      <c r="A3" s="216" t="s">
        <v>472</v>
      </c>
      <c r="B3" s="217" t="s">
        <v>473</v>
      </c>
      <c r="C3" s="218"/>
      <c r="D3" s="219" t="s">
        <v>474</v>
      </c>
      <c r="E3" s="220"/>
      <c r="F3" s="220"/>
    </row>
    <row r="4" spans="1:6">
      <c r="A4" s="216"/>
      <c r="B4" s="217"/>
      <c r="C4" s="218"/>
      <c r="D4" s="219"/>
      <c r="E4" s="220"/>
      <c r="F4" s="220"/>
    </row>
    <row r="5" spans="1:6" ht="14.25">
      <c r="A5" s="216"/>
      <c r="B5" s="221" t="s">
        <v>475</v>
      </c>
      <c r="C5" s="222" t="s">
        <v>476</v>
      </c>
      <c r="D5" s="223">
        <v>252</v>
      </c>
      <c r="E5" s="223"/>
      <c r="F5" s="223">
        <f>D5*E5</f>
        <v>0</v>
      </c>
    </row>
    <row r="6" spans="1:6" ht="51">
      <c r="A6" s="224"/>
      <c r="B6" s="225" t="s">
        <v>477</v>
      </c>
      <c r="C6" s="222"/>
      <c r="D6" s="223"/>
      <c r="E6" s="220"/>
      <c r="F6" s="223"/>
    </row>
    <row r="7" spans="1:6">
      <c r="A7" s="224"/>
      <c r="B7" s="225"/>
      <c r="C7" s="222"/>
      <c r="D7" s="223"/>
      <c r="E7" s="223"/>
      <c r="F7" s="223"/>
    </row>
    <row r="8" spans="1:6">
      <c r="A8" s="224"/>
      <c r="B8" s="226" t="s">
        <v>478</v>
      </c>
      <c r="C8" s="227" t="s">
        <v>479</v>
      </c>
      <c r="D8" s="219">
        <v>25</v>
      </c>
      <c r="E8" s="223"/>
      <c r="F8" s="223">
        <f>D8*E8</f>
        <v>0</v>
      </c>
    </row>
    <row r="9" spans="1:6" ht="38.25">
      <c r="A9" s="224"/>
      <c r="B9" s="225" t="s">
        <v>480</v>
      </c>
      <c r="C9" s="224"/>
      <c r="D9" s="228"/>
      <c r="E9" s="223"/>
      <c r="F9" s="223"/>
    </row>
    <row r="10" spans="1:6">
      <c r="A10" s="224"/>
      <c r="B10" s="225"/>
      <c r="C10" s="224"/>
      <c r="D10" s="228"/>
      <c r="E10" s="223"/>
      <c r="F10" s="223"/>
    </row>
    <row r="11" spans="1:6">
      <c r="A11" s="224"/>
      <c r="B11" s="225" t="s">
        <v>481</v>
      </c>
      <c r="C11" s="224" t="s">
        <v>479</v>
      </c>
      <c r="D11" s="228">
        <v>4</v>
      </c>
      <c r="E11" s="223"/>
      <c r="F11" s="223">
        <f>D11*E11</f>
        <v>0</v>
      </c>
    </row>
    <row r="12" spans="1:6" ht="51">
      <c r="A12" s="224"/>
      <c r="B12" s="229" t="s">
        <v>482</v>
      </c>
      <c r="C12" s="224"/>
      <c r="D12" s="228"/>
      <c r="E12" s="223"/>
      <c r="F12" s="223"/>
    </row>
    <row r="13" spans="1:6">
      <c r="A13" s="224"/>
      <c r="B13" s="225"/>
      <c r="C13" s="224"/>
      <c r="D13" s="228"/>
      <c r="E13" s="223"/>
      <c r="F13" s="223"/>
    </row>
    <row r="14" spans="1:6">
      <c r="A14" s="224"/>
      <c r="B14" s="225" t="s">
        <v>483</v>
      </c>
      <c r="C14" s="224"/>
      <c r="D14" s="228"/>
      <c r="E14" s="223"/>
      <c r="F14" s="223"/>
    </row>
    <row r="15" spans="1:6">
      <c r="A15" s="224"/>
      <c r="B15" s="226" t="s">
        <v>484</v>
      </c>
      <c r="C15" s="224" t="s">
        <v>479</v>
      </c>
      <c r="D15" s="228">
        <v>1</v>
      </c>
      <c r="E15" s="223"/>
      <c r="F15" s="223">
        <f>D15*E15</f>
        <v>0</v>
      </c>
    </row>
    <row r="16" spans="1:6">
      <c r="A16" s="224"/>
      <c r="B16" s="226"/>
      <c r="C16" s="224"/>
      <c r="D16" s="228"/>
      <c r="E16" s="223"/>
      <c r="F16" s="223"/>
    </row>
    <row r="17" spans="1:6">
      <c r="A17" s="224"/>
      <c r="B17" s="226" t="s">
        <v>485</v>
      </c>
      <c r="C17" s="224"/>
      <c r="D17" s="228"/>
      <c r="E17" s="223"/>
      <c r="F17" s="223"/>
    </row>
    <row r="18" spans="1:6" ht="25.5">
      <c r="A18" s="224"/>
      <c r="B18" s="226" t="s">
        <v>486</v>
      </c>
      <c r="C18" s="224" t="s">
        <v>479</v>
      </c>
      <c r="D18" s="228">
        <v>3</v>
      </c>
      <c r="E18" s="223"/>
      <c r="F18" s="223">
        <f>D18*E18</f>
        <v>0</v>
      </c>
    </row>
    <row r="19" spans="1:6">
      <c r="A19" s="224"/>
      <c r="B19" s="226"/>
      <c r="C19" s="224"/>
      <c r="D19" s="228"/>
      <c r="E19" s="220"/>
      <c r="F19" s="223"/>
    </row>
    <row r="20" spans="1:6">
      <c r="A20" s="216" t="s">
        <v>487</v>
      </c>
      <c r="B20" s="217" t="s">
        <v>488</v>
      </c>
      <c r="C20" s="224"/>
      <c r="D20" s="228"/>
      <c r="E20" s="220"/>
      <c r="F20" s="223"/>
    </row>
    <row r="21" spans="1:6">
      <c r="A21" s="216"/>
      <c r="B21" s="217"/>
      <c r="C21" s="224"/>
      <c r="D21" s="228"/>
      <c r="E21" s="223"/>
      <c r="F21" s="223"/>
    </row>
    <row r="22" spans="1:6" ht="14.25">
      <c r="A22" s="216"/>
      <c r="B22" s="230" t="s">
        <v>489</v>
      </c>
      <c r="C22" s="227" t="s">
        <v>490</v>
      </c>
      <c r="D22" s="228">
        <v>705</v>
      </c>
      <c r="E22" s="223"/>
      <c r="F22" s="223">
        <f>D22*E22</f>
        <v>0</v>
      </c>
    </row>
    <row r="23" spans="1:6" ht="40.5" customHeight="1">
      <c r="A23" s="224"/>
      <c r="B23" s="225" t="s">
        <v>491</v>
      </c>
      <c r="C23" s="227"/>
      <c r="D23" s="219"/>
      <c r="E23" s="223"/>
      <c r="F23" s="223"/>
    </row>
    <row r="24" spans="1:6">
      <c r="A24" s="224"/>
      <c r="B24" s="226"/>
      <c r="C24" s="227"/>
      <c r="D24" s="219"/>
      <c r="E24" s="223"/>
      <c r="F24" s="223"/>
    </row>
    <row r="25" spans="1:6" ht="14.25">
      <c r="A25" s="216"/>
      <c r="B25" s="230" t="s">
        <v>492</v>
      </c>
      <c r="C25" s="227" t="s">
        <v>490</v>
      </c>
      <c r="D25" s="228">
        <v>21</v>
      </c>
      <c r="E25" s="223"/>
      <c r="F25" s="223">
        <f>D25*E25</f>
        <v>0</v>
      </c>
    </row>
    <row r="26" spans="1:6" ht="52.5">
      <c r="A26" s="224"/>
      <c r="B26" s="229" t="s">
        <v>493</v>
      </c>
      <c r="C26" s="227"/>
      <c r="D26" s="219"/>
      <c r="E26" s="223"/>
      <c r="F26" s="223"/>
    </row>
    <row r="27" spans="1:6">
      <c r="A27" s="224"/>
      <c r="B27" s="226"/>
      <c r="C27" s="227"/>
      <c r="D27" s="219"/>
      <c r="E27" s="223"/>
      <c r="F27" s="223"/>
    </row>
    <row r="28" spans="1:6" ht="14.25">
      <c r="A28" s="224"/>
      <c r="B28" s="226" t="s">
        <v>494</v>
      </c>
      <c r="C28" s="227" t="s">
        <v>495</v>
      </c>
      <c r="D28" s="219">
        <v>252</v>
      </c>
      <c r="E28" s="223"/>
      <c r="F28" s="223">
        <f>D28*E28</f>
        <v>0</v>
      </c>
    </row>
    <row r="29" spans="1:6" ht="38.25">
      <c r="A29" s="224" t="s">
        <v>464</v>
      </c>
      <c r="B29" s="226" t="s">
        <v>496</v>
      </c>
      <c r="C29" s="224"/>
      <c r="D29" s="228"/>
      <c r="E29" s="223"/>
      <c r="F29" s="223"/>
    </row>
    <row r="30" spans="1:6">
      <c r="A30" s="224"/>
      <c r="B30" s="226"/>
      <c r="C30" s="227"/>
      <c r="D30" s="219"/>
      <c r="E30" s="223"/>
      <c r="F30" s="223"/>
    </row>
    <row r="31" spans="1:6" ht="15.75" customHeight="1">
      <c r="A31" s="224"/>
      <c r="B31" s="226" t="s">
        <v>497</v>
      </c>
      <c r="C31" s="227" t="s">
        <v>490</v>
      </c>
      <c r="D31" s="219">
        <v>32</v>
      </c>
      <c r="E31" s="223"/>
      <c r="F31" s="223">
        <f>D31*E31</f>
        <v>0</v>
      </c>
    </row>
    <row r="32" spans="1:6" ht="64.5" customHeight="1">
      <c r="A32" s="224"/>
      <c r="B32" s="226" t="s">
        <v>498</v>
      </c>
      <c r="C32" s="227"/>
      <c r="D32" s="219"/>
      <c r="E32" s="223"/>
      <c r="F32" s="223"/>
    </row>
    <row r="33" spans="1:7">
      <c r="A33" s="224"/>
      <c r="B33" s="226"/>
      <c r="C33" s="227"/>
      <c r="D33" s="219"/>
      <c r="E33" s="223"/>
      <c r="F33" s="223"/>
    </row>
    <row r="34" spans="1:7" ht="14.25">
      <c r="A34" s="224"/>
      <c r="B34" s="226" t="s">
        <v>499</v>
      </c>
      <c r="C34" s="227" t="s">
        <v>490</v>
      </c>
      <c r="D34" s="219">
        <v>155</v>
      </c>
      <c r="E34" s="223"/>
      <c r="F34" s="223">
        <f>D34*E34</f>
        <v>0</v>
      </c>
    </row>
    <row r="35" spans="1:7" ht="63.75">
      <c r="A35" s="224"/>
      <c r="B35" s="226" t="s">
        <v>500</v>
      </c>
      <c r="C35" s="227"/>
      <c r="D35" s="219"/>
      <c r="E35" s="223"/>
      <c r="F35" s="223"/>
    </row>
    <row r="36" spans="1:7">
      <c r="A36" s="224"/>
      <c r="B36" s="226"/>
      <c r="C36" s="227"/>
      <c r="D36" s="219"/>
      <c r="E36" s="223"/>
      <c r="F36" s="223"/>
    </row>
    <row r="37" spans="1:7" ht="14.25">
      <c r="A37" s="224"/>
      <c r="B37" s="226" t="s">
        <v>501</v>
      </c>
      <c r="C37" s="227" t="s">
        <v>490</v>
      </c>
      <c r="D37" s="219">
        <v>512</v>
      </c>
      <c r="E37" s="223"/>
      <c r="F37" s="223">
        <f>D37*E37</f>
        <v>0</v>
      </c>
    </row>
    <row r="38" spans="1:7" ht="89.25">
      <c r="A38" s="224"/>
      <c r="B38" s="231" t="s">
        <v>502</v>
      </c>
      <c r="C38" s="227"/>
      <c r="D38" s="219"/>
      <c r="E38" s="223"/>
      <c r="F38" s="223"/>
    </row>
    <row r="39" spans="1:7">
      <c r="A39" s="224"/>
      <c r="B39" s="231"/>
      <c r="C39" s="227"/>
      <c r="D39" s="219"/>
      <c r="E39" s="223"/>
      <c r="F39" s="223"/>
    </row>
    <row r="40" spans="1:7" ht="14.25">
      <c r="A40" s="224"/>
      <c r="B40" s="226" t="s">
        <v>503</v>
      </c>
      <c r="C40" s="227" t="s">
        <v>490</v>
      </c>
      <c r="D40" s="223">
        <v>193</v>
      </c>
      <c r="E40" s="223"/>
      <c r="F40" s="223">
        <f>D40*E40</f>
        <v>0</v>
      </c>
      <c r="G40" s="232"/>
    </row>
    <row r="41" spans="1:7" ht="25.5">
      <c r="A41" s="224"/>
      <c r="B41" s="231" t="s">
        <v>504</v>
      </c>
      <c r="C41" s="227"/>
      <c r="D41" s="219"/>
      <c r="E41" s="223"/>
      <c r="F41" s="223"/>
    </row>
    <row r="42" spans="1:7">
      <c r="A42" s="224"/>
      <c r="B42" s="233"/>
      <c r="C42" s="224"/>
      <c r="D42" s="228"/>
      <c r="E42" s="220"/>
      <c r="F42" s="223"/>
    </row>
    <row r="43" spans="1:7">
      <c r="A43" s="216" t="s">
        <v>505</v>
      </c>
      <c r="B43" s="698" t="s">
        <v>506</v>
      </c>
      <c r="C43" s="698"/>
      <c r="D43" s="219"/>
      <c r="E43" s="220"/>
      <c r="F43" s="223"/>
    </row>
    <row r="44" spans="1:7">
      <c r="A44" s="224"/>
      <c r="B44" s="226"/>
      <c r="C44" s="227"/>
      <c r="D44" s="219"/>
      <c r="E44" s="220"/>
      <c r="F44" s="223"/>
    </row>
    <row r="45" spans="1:7" ht="14.25">
      <c r="A45" s="224"/>
      <c r="B45" s="226" t="s">
        <v>507</v>
      </c>
      <c r="C45" s="222" t="s">
        <v>476</v>
      </c>
      <c r="D45" s="219"/>
      <c r="E45" s="220"/>
      <c r="F45" s="223"/>
    </row>
    <row r="46" spans="1:7" ht="51">
      <c r="A46" s="224"/>
      <c r="B46" s="231" t="s">
        <v>508</v>
      </c>
      <c r="C46" s="227"/>
      <c r="D46" s="219"/>
      <c r="E46" s="220"/>
      <c r="F46" s="223"/>
    </row>
    <row r="47" spans="1:7">
      <c r="A47" s="224"/>
      <c r="B47" s="231"/>
      <c r="C47" s="227"/>
      <c r="D47" s="219"/>
      <c r="E47" s="223"/>
      <c r="F47" s="223"/>
    </row>
    <row r="48" spans="1:7">
      <c r="A48" s="224"/>
      <c r="B48" s="226" t="s">
        <v>509</v>
      </c>
      <c r="C48" s="231"/>
      <c r="D48" s="219">
        <v>165</v>
      </c>
      <c r="E48" s="223"/>
      <c r="F48" s="223">
        <f>D48*E48</f>
        <v>0</v>
      </c>
    </row>
    <row r="49" spans="1:8">
      <c r="A49" s="224"/>
      <c r="B49" s="226" t="s">
        <v>510</v>
      </c>
      <c r="C49" s="231"/>
      <c r="D49" s="219">
        <v>22</v>
      </c>
      <c r="E49" s="223"/>
      <c r="F49" s="223">
        <f>D49*E49</f>
        <v>0</v>
      </c>
    </row>
    <row r="50" spans="1:8">
      <c r="A50" s="224"/>
      <c r="B50" s="226" t="s">
        <v>511</v>
      </c>
      <c r="C50" s="231"/>
      <c r="D50" s="219">
        <v>65</v>
      </c>
      <c r="E50" s="223"/>
      <c r="F50" s="223">
        <f>D50*E50</f>
        <v>0</v>
      </c>
    </row>
    <row r="51" spans="1:8">
      <c r="A51" s="224"/>
      <c r="B51" s="234"/>
      <c r="C51" s="222"/>
      <c r="D51" s="223"/>
      <c r="E51" s="223"/>
      <c r="F51" s="223"/>
    </row>
    <row r="52" spans="1:8">
      <c r="A52" s="224"/>
      <c r="B52" s="234" t="s">
        <v>512</v>
      </c>
      <c r="C52" s="222" t="s">
        <v>479</v>
      </c>
      <c r="D52" s="223"/>
      <c r="E52" s="223"/>
      <c r="F52" s="223"/>
    </row>
    <row r="53" spans="1:8" ht="25.5">
      <c r="A53" s="224"/>
      <c r="B53" s="231" t="s">
        <v>513</v>
      </c>
      <c r="C53" s="222"/>
      <c r="D53" s="223"/>
      <c r="E53" s="220"/>
      <c r="F53" s="223"/>
    </row>
    <row r="54" spans="1:8">
      <c r="A54" s="224"/>
      <c r="B54" s="231"/>
      <c r="C54" s="222"/>
      <c r="D54" s="223"/>
      <c r="E54" s="220"/>
      <c r="F54" s="223"/>
    </row>
    <row r="55" spans="1:8">
      <c r="A55" s="224"/>
      <c r="B55" s="231" t="s">
        <v>514</v>
      </c>
      <c r="C55" s="222"/>
      <c r="D55" s="223">
        <v>3</v>
      </c>
      <c r="E55" s="223"/>
      <c r="F55" s="223">
        <f>D55*E55</f>
        <v>0</v>
      </c>
      <c r="H55" s="235"/>
    </row>
    <row r="56" spans="1:8">
      <c r="A56" s="224"/>
      <c r="B56" s="231" t="s">
        <v>515</v>
      </c>
      <c r="C56" s="222"/>
      <c r="D56" s="223">
        <v>3</v>
      </c>
      <c r="E56" s="223"/>
      <c r="F56" s="223">
        <f>D56*E56</f>
        <v>0</v>
      </c>
      <c r="H56" s="235"/>
    </row>
    <row r="57" spans="1:8">
      <c r="A57" s="224"/>
      <c r="B57" s="231" t="s">
        <v>516</v>
      </c>
      <c r="C57" s="222"/>
      <c r="D57" s="223">
        <v>1</v>
      </c>
      <c r="E57" s="223"/>
      <c r="F57" s="223">
        <f>D57*E57</f>
        <v>0</v>
      </c>
      <c r="H57" s="235"/>
    </row>
    <row r="58" spans="1:8">
      <c r="A58" s="224"/>
      <c r="B58" s="231" t="s">
        <v>517</v>
      </c>
      <c r="C58" s="222"/>
      <c r="D58" s="223">
        <v>1</v>
      </c>
      <c r="E58" s="223"/>
      <c r="F58" s="223">
        <f>D58*E58</f>
        <v>0</v>
      </c>
      <c r="H58" s="235"/>
    </row>
    <row r="59" spans="1:8">
      <c r="A59" s="224"/>
      <c r="B59" s="231" t="s">
        <v>518</v>
      </c>
      <c r="C59" s="222"/>
      <c r="D59" s="223">
        <v>3</v>
      </c>
      <c r="E59" s="223"/>
      <c r="F59" s="223">
        <f>D59*E59</f>
        <v>0</v>
      </c>
      <c r="H59" s="235"/>
    </row>
    <row r="60" spans="1:8">
      <c r="A60" s="224"/>
      <c r="B60" s="231"/>
      <c r="C60" s="222"/>
      <c r="D60" s="223"/>
      <c r="E60" s="223"/>
      <c r="F60" s="223"/>
      <c r="H60" s="235"/>
    </row>
    <row r="61" spans="1:8">
      <c r="A61" s="224"/>
      <c r="B61" s="234"/>
      <c r="C61" s="222"/>
      <c r="D61" s="223"/>
      <c r="E61" s="220"/>
      <c r="F61" s="223"/>
      <c r="H61" s="235"/>
    </row>
    <row r="62" spans="1:8">
      <c r="A62" s="224"/>
      <c r="B62" s="226" t="s">
        <v>519</v>
      </c>
      <c r="C62" s="227" t="s">
        <v>479</v>
      </c>
      <c r="D62" s="219"/>
      <c r="E62" s="220"/>
      <c r="F62" s="223"/>
      <c r="H62" s="236"/>
    </row>
    <row r="63" spans="1:8" ht="25.5">
      <c r="A63" s="224"/>
      <c r="B63" s="231" t="s">
        <v>520</v>
      </c>
      <c r="C63" s="227"/>
      <c r="D63" s="219"/>
      <c r="E63" s="220"/>
      <c r="F63" s="223"/>
      <c r="H63" s="236"/>
    </row>
    <row r="64" spans="1:8">
      <c r="A64" s="224"/>
      <c r="B64" s="231"/>
      <c r="C64" s="227"/>
      <c r="D64" s="219"/>
      <c r="E64" s="220"/>
      <c r="F64" s="223"/>
      <c r="H64" s="236"/>
    </row>
    <row r="65" spans="1:8">
      <c r="A65" s="224"/>
      <c r="B65" s="231" t="s">
        <v>521</v>
      </c>
      <c r="C65" s="227"/>
      <c r="D65" s="219">
        <v>2</v>
      </c>
      <c r="E65" s="223"/>
      <c r="F65" s="223">
        <f>D65*E65</f>
        <v>0</v>
      </c>
      <c r="H65" s="236"/>
    </row>
    <row r="66" spans="1:8">
      <c r="A66" s="224"/>
      <c r="B66" s="231" t="s">
        <v>522</v>
      </c>
      <c r="C66" s="227"/>
      <c r="D66" s="219">
        <v>2</v>
      </c>
      <c r="E66" s="223"/>
      <c r="F66" s="223">
        <f>D66*E66</f>
        <v>0</v>
      </c>
      <c r="H66" s="236"/>
    </row>
    <row r="67" spans="1:8">
      <c r="A67" s="224"/>
      <c r="B67" s="226" t="s">
        <v>523</v>
      </c>
      <c r="C67" s="227"/>
      <c r="D67" s="219">
        <v>3</v>
      </c>
      <c r="E67" s="223"/>
      <c r="F67" s="223">
        <f>D67*E67</f>
        <v>0</v>
      </c>
      <c r="H67" s="236"/>
    </row>
    <row r="68" spans="1:8">
      <c r="A68" s="224"/>
      <c r="B68" s="226" t="s">
        <v>524</v>
      </c>
      <c r="C68" s="227"/>
      <c r="D68" s="219">
        <v>1</v>
      </c>
      <c r="E68" s="223"/>
      <c r="F68" s="223">
        <f>D68*E68</f>
        <v>0</v>
      </c>
      <c r="H68" s="236"/>
    </row>
    <row r="69" spans="1:8">
      <c r="A69" s="224"/>
      <c r="B69" s="226" t="s">
        <v>525</v>
      </c>
      <c r="C69" s="227"/>
      <c r="D69" s="219">
        <v>1</v>
      </c>
      <c r="E69" s="223"/>
      <c r="F69" s="223">
        <f t="shared" ref="F69:F81" si="0">D69*E69</f>
        <v>0</v>
      </c>
      <c r="H69" s="236"/>
    </row>
    <row r="70" spans="1:8">
      <c r="A70" s="224"/>
      <c r="B70" s="226" t="s">
        <v>526</v>
      </c>
      <c r="C70" s="227"/>
      <c r="D70" s="219">
        <v>1</v>
      </c>
      <c r="E70" s="223"/>
      <c r="F70" s="223">
        <f t="shared" si="0"/>
        <v>0</v>
      </c>
      <c r="H70" s="236"/>
    </row>
    <row r="71" spans="1:8">
      <c r="A71" s="224"/>
      <c r="B71" s="226" t="s">
        <v>527</v>
      </c>
      <c r="C71" s="227"/>
      <c r="D71" s="219">
        <v>3</v>
      </c>
      <c r="E71" s="223"/>
      <c r="F71" s="223">
        <f t="shared" si="0"/>
        <v>0</v>
      </c>
      <c r="H71" s="236"/>
    </row>
    <row r="72" spans="1:8">
      <c r="A72" s="224"/>
      <c r="B72" s="226" t="s">
        <v>528</v>
      </c>
      <c r="C72" s="227"/>
      <c r="D72" s="219">
        <v>2</v>
      </c>
      <c r="E72" s="223"/>
      <c r="F72" s="223">
        <f t="shared" si="0"/>
        <v>0</v>
      </c>
      <c r="H72" s="236"/>
    </row>
    <row r="73" spans="1:8">
      <c r="A73" s="224"/>
      <c r="B73" s="226" t="s">
        <v>529</v>
      </c>
      <c r="C73" s="227"/>
      <c r="D73" s="219">
        <v>4</v>
      </c>
      <c r="E73" s="223"/>
      <c r="F73" s="223">
        <f t="shared" si="0"/>
        <v>0</v>
      </c>
      <c r="H73" s="236"/>
    </row>
    <row r="74" spans="1:8">
      <c r="A74" s="224"/>
      <c r="B74" s="226" t="s">
        <v>530</v>
      </c>
      <c r="C74" s="227"/>
      <c r="D74" s="219">
        <v>1</v>
      </c>
      <c r="E74" s="223"/>
      <c r="F74" s="223">
        <f t="shared" si="0"/>
        <v>0</v>
      </c>
      <c r="H74" s="236"/>
    </row>
    <row r="75" spans="1:8">
      <c r="A75" s="224"/>
      <c r="B75" s="226" t="s">
        <v>531</v>
      </c>
      <c r="C75" s="227"/>
      <c r="D75" s="219">
        <v>1</v>
      </c>
      <c r="E75" s="223"/>
      <c r="F75" s="223">
        <f t="shared" si="0"/>
        <v>0</v>
      </c>
      <c r="H75" s="236"/>
    </row>
    <row r="76" spans="1:8">
      <c r="A76" s="224"/>
      <c r="B76" s="226" t="s">
        <v>532</v>
      </c>
      <c r="C76" s="227"/>
      <c r="D76" s="219">
        <v>3</v>
      </c>
      <c r="E76" s="223"/>
      <c r="F76" s="223">
        <f t="shared" si="0"/>
        <v>0</v>
      </c>
      <c r="H76" s="236"/>
    </row>
    <row r="77" spans="1:8">
      <c r="A77" s="224"/>
      <c r="B77" s="226" t="s">
        <v>533</v>
      </c>
      <c r="C77" s="227"/>
      <c r="D77" s="219">
        <v>3</v>
      </c>
      <c r="E77" s="223"/>
      <c r="F77" s="223">
        <f t="shared" si="0"/>
        <v>0</v>
      </c>
      <c r="H77" s="236"/>
    </row>
    <row r="78" spans="1:8">
      <c r="A78" s="224"/>
      <c r="B78" s="226" t="s">
        <v>534</v>
      </c>
      <c r="C78" s="227"/>
      <c r="D78" s="219">
        <v>3</v>
      </c>
      <c r="E78" s="223"/>
      <c r="F78" s="223">
        <f t="shared" si="0"/>
        <v>0</v>
      </c>
      <c r="H78" s="236"/>
    </row>
    <row r="79" spans="1:8">
      <c r="A79" s="224"/>
      <c r="B79" s="226" t="s">
        <v>535</v>
      </c>
      <c r="C79" s="227"/>
      <c r="D79" s="219">
        <v>2</v>
      </c>
      <c r="E79" s="223"/>
      <c r="F79" s="223">
        <f>D79*E79</f>
        <v>0</v>
      </c>
      <c r="H79" s="236"/>
    </row>
    <row r="80" spans="1:8">
      <c r="A80" s="224"/>
      <c r="B80" s="226" t="s">
        <v>536</v>
      </c>
      <c r="C80" s="227"/>
      <c r="D80" s="219">
        <v>1</v>
      </c>
      <c r="E80" s="223"/>
      <c r="F80" s="223">
        <f t="shared" si="0"/>
        <v>0</v>
      </c>
      <c r="H80" s="236"/>
    </row>
    <row r="81" spans="1:8">
      <c r="A81" s="224"/>
      <c r="B81" s="226" t="s">
        <v>537</v>
      </c>
      <c r="C81" s="227"/>
      <c r="D81" s="219">
        <v>2</v>
      </c>
      <c r="E81" s="223"/>
      <c r="F81" s="223">
        <f t="shared" si="0"/>
        <v>0</v>
      </c>
      <c r="H81" s="236"/>
    </row>
    <row r="82" spans="1:8">
      <c r="A82" s="224"/>
      <c r="B82" s="226"/>
      <c r="C82" s="227"/>
      <c r="D82" s="219"/>
      <c r="E82" s="223"/>
      <c r="F82" s="223"/>
      <c r="H82" s="236"/>
    </row>
    <row r="83" spans="1:8">
      <c r="A83" s="224"/>
      <c r="B83" s="226" t="s">
        <v>538</v>
      </c>
      <c r="C83" s="227" t="s">
        <v>479</v>
      </c>
      <c r="D83" s="219"/>
      <c r="E83" s="223"/>
      <c r="F83" s="223"/>
      <c r="H83" s="236"/>
    </row>
    <row r="84" spans="1:8" ht="38.25">
      <c r="A84" s="224"/>
      <c r="B84" s="230" t="s">
        <v>539</v>
      </c>
      <c r="C84" s="227"/>
      <c r="D84" s="219"/>
      <c r="E84" s="223"/>
      <c r="F84" s="223"/>
      <c r="H84" s="236"/>
    </row>
    <row r="85" spans="1:8">
      <c r="A85" s="224"/>
      <c r="B85" s="226"/>
      <c r="C85" s="227"/>
      <c r="D85" s="219"/>
      <c r="E85" s="223"/>
      <c r="F85" s="223"/>
      <c r="H85" s="236"/>
    </row>
    <row r="86" spans="1:8">
      <c r="A86" s="224"/>
      <c r="B86" s="226" t="s">
        <v>540</v>
      </c>
      <c r="C86" s="227"/>
      <c r="D86" s="219">
        <v>3</v>
      </c>
      <c r="E86" s="223"/>
      <c r="F86" s="223">
        <f t="shared" ref="F86:F100" si="1">D86*E86</f>
        <v>0</v>
      </c>
      <c r="H86" s="236"/>
    </row>
    <row r="87" spans="1:8">
      <c r="A87" s="224"/>
      <c r="B87" s="226" t="s">
        <v>541</v>
      </c>
      <c r="C87" s="227"/>
      <c r="D87" s="219">
        <v>2</v>
      </c>
      <c r="E87" s="223"/>
      <c r="F87" s="223">
        <f t="shared" si="1"/>
        <v>0</v>
      </c>
      <c r="H87" s="236"/>
    </row>
    <row r="88" spans="1:8">
      <c r="A88" s="224"/>
      <c r="B88" s="226" t="s">
        <v>542</v>
      </c>
      <c r="C88" s="227"/>
      <c r="D88" s="219">
        <v>2</v>
      </c>
      <c r="E88" s="223"/>
      <c r="F88" s="223">
        <f t="shared" si="1"/>
        <v>0</v>
      </c>
      <c r="H88" s="236"/>
    </row>
    <row r="89" spans="1:8">
      <c r="A89" s="224"/>
      <c r="B89" s="226"/>
      <c r="C89" s="227"/>
      <c r="D89" s="219"/>
      <c r="E89" s="223"/>
      <c r="F89" s="223"/>
      <c r="H89" s="236"/>
    </row>
    <row r="90" spans="1:8">
      <c r="A90" s="224"/>
      <c r="B90" s="226" t="s">
        <v>543</v>
      </c>
      <c r="C90" s="227"/>
      <c r="D90" s="219"/>
      <c r="E90" s="223"/>
      <c r="F90" s="223"/>
      <c r="H90" s="236"/>
    </row>
    <row r="91" spans="1:8" ht="25.5">
      <c r="A91" s="224"/>
      <c r="B91" s="226" t="s">
        <v>544</v>
      </c>
      <c r="C91" s="227"/>
      <c r="D91" s="219"/>
      <c r="E91" s="223"/>
      <c r="F91" s="223"/>
      <c r="H91" s="236"/>
    </row>
    <row r="92" spans="1:8">
      <c r="A92" s="224"/>
      <c r="B92" s="226"/>
      <c r="C92" s="227"/>
      <c r="D92" s="219"/>
      <c r="E92" s="223"/>
      <c r="F92" s="223"/>
      <c r="H92" s="236"/>
    </row>
    <row r="93" spans="1:8">
      <c r="A93" s="224"/>
      <c r="B93" s="226" t="s">
        <v>509</v>
      </c>
      <c r="C93" s="227"/>
      <c r="D93" s="219">
        <v>1</v>
      </c>
      <c r="E93" s="223"/>
      <c r="F93" s="223">
        <f t="shared" si="1"/>
        <v>0</v>
      </c>
      <c r="H93" s="236"/>
    </row>
    <row r="94" spans="1:8">
      <c r="A94" s="224"/>
      <c r="B94" s="226" t="s">
        <v>510</v>
      </c>
      <c r="C94" s="227"/>
      <c r="D94" s="219">
        <v>1</v>
      </c>
      <c r="E94" s="223"/>
      <c r="F94" s="223">
        <f t="shared" si="1"/>
        <v>0</v>
      </c>
      <c r="H94" s="236"/>
    </row>
    <row r="95" spans="1:8">
      <c r="A95" s="224"/>
      <c r="B95" s="226" t="s">
        <v>511</v>
      </c>
      <c r="C95" s="227"/>
      <c r="D95" s="219">
        <v>2</v>
      </c>
      <c r="E95" s="223"/>
      <c r="F95" s="223">
        <f t="shared" si="1"/>
        <v>0</v>
      </c>
      <c r="H95" s="236"/>
    </row>
    <row r="96" spans="1:8">
      <c r="A96" s="224"/>
      <c r="B96" s="226"/>
      <c r="C96" s="227"/>
      <c r="D96" s="219"/>
      <c r="E96" s="223"/>
      <c r="F96" s="223"/>
      <c r="H96" s="236"/>
    </row>
    <row r="97" spans="1:8">
      <c r="A97" s="224"/>
      <c r="B97" s="226" t="s">
        <v>545</v>
      </c>
      <c r="C97" s="227" t="s">
        <v>479</v>
      </c>
      <c r="D97" s="219"/>
      <c r="E97" s="223"/>
      <c r="F97" s="223"/>
      <c r="H97" s="236"/>
    </row>
    <row r="98" spans="1:8" ht="52.5">
      <c r="A98" s="224"/>
      <c r="B98" s="226" t="s">
        <v>546</v>
      </c>
      <c r="C98" s="227"/>
      <c r="D98" s="219"/>
      <c r="E98" s="223"/>
      <c r="F98" s="223"/>
      <c r="H98" s="236"/>
    </row>
    <row r="99" spans="1:8">
      <c r="A99" s="224"/>
      <c r="B99" s="226"/>
      <c r="C99" s="227"/>
      <c r="D99" s="219"/>
      <c r="E99" s="223"/>
      <c r="F99" s="223"/>
      <c r="H99" s="236"/>
    </row>
    <row r="100" spans="1:8">
      <c r="A100" s="224"/>
      <c r="B100" s="226" t="s">
        <v>547</v>
      </c>
      <c r="C100" s="227"/>
      <c r="D100" s="219">
        <v>5</v>
      </c>
      <c r="E100" s="223"/>
      <c r="F100" s="223">
        <f t="shared" si="1"/>
        <v>0</v>
      </c>
      <c r="G100" s="237"/>
      <c r="H100" s="236"/>
    </row>
    <row r="101" spans="1:8">
      <c r="A101" s="224"/>
      <c r="B101" s="226"/>
      <c r="C101" s="227"/>
      <c r="D101" s="219"/>
      <c r="E101" s="223"/>
      <c r="F101" s="223"/>
      <c r="G101" s="238"/>
      <c r="H101" s="236"/>
    </row>
    <row r="102" spans="1:8">
      <c r="A102" s="224"/>
      <c r="B102" s="226" t="s">
        <v>548</v>
      </c>
      <c r="C102" s="227" t="s">
        <v>479</v>
      </c>
      <c r="D102" s="219"/>
      <c r="E102" s="223"/>
      <c r="F102" s="223"/>
      <c r="G102" s="238"/>
      <c r="H102" s="236"/>
    </row>
    <row r="103" spans="1:8" ht="25.5">
      <c r="A103" s="224"/>
      <c r="B103" s="226" t="s">
        <v>549</v>
      </c>
      <c r="C103" s="227"/>
      <c r="D103" s="219">
        <v>8</v>
      </c>
      <c r="E103" s="223"/>
      <c r="F103" s="223">
        <f>D103*E103</f>
        <v>0</v>
      </c>
      <c r="G103" s="237"/>
      <c r="H103" s="236"/>
    </row>
    <row r="104" spans="1:8">
      <c r="A104" s="224"/>
      <c r="B104" s="226"/>
      <c r="C104" s="227"/>
      <c r="D104" s="219"/>
      <c r="E104" s="223"/>
      <c r="F104" s="223"/>
    </row>
    <row r="105" spans="1:8" ht="14.25">
      <c r="A105" s="224"/>
      <c r="B105" s="226" t="s">
        <v>550</v>
      </c>
      <c r="C105" s="222" t="s">
        <v>476</v>
      </c>
      <c r="D105" s="219"/>
      <c r="E105" s="223"/>
      <c r="F105" s="223"/>
    </row>
    <row r="106" spans="1:8" ht="38.25">
      <c r="A106" s="224"/>
      <c r="B106" s="226" t="s">
        <v>551</v>
      </c>
      <c r="C106" s="227"/>
      <c r="D106" s="219"/>
      <c r="E106" s="223"/>
      <c r="F106" s="223"/>
    </row>
    <row r="107" spans="1:8">
      <c r="A107" s="224"/>
      <c r="B107" s="226"/>
      <c r="C107" s="227"/>
      <c r="D107" s="219"/>
      <c r="E107" s="223"/>
      <c r="F107" s="223"/>
    </row>
    <row r="108" spans="1:8">
      <c r="A108" s="224"/>
      <c r="B108" s="226" t="s">
        <v>552</v>
      </c>
      <c r="C108" s="227"/>
      <c r="D108" s="219">
        <v>28</v>
      </c>
      <c r="E108" s="223"/>
      <c r="F108" s="223">
        <f>D108*E108</f>
        <v>0</v>
      </c>
      <c r="G108" s="232"/>
    </row>
    <row r="109" spans="1:8">
      <c r="A109" s="224"/>
      <c r="B109" s="226" t="s">
        <v>553</v>
      </c>
      <c r="C109" s="227"/>
      <c r="D109" s="219">
        <v>8</v>
      </c>
      <c r="E109" s="223"/>
      <c r="F109" s="223">
        <f>D109*E109</f>
        <v>0</v>
      </c>
      <c r="G109" s="232"/>
    </row>
    <row r="110" spans="1:8">
      <c r="A110" s="224"/>
      <c r="B110" s="226" t="s">
        <v>554</v>
      </c>
      <c r="C110" s="227"/>
      <c r="D110" s="219">
        <v>12</v>
      </c>
      <c r="E110" s="223"/>
      <c r="F110" s="223">
        <f>D110*E110</f>
        <v>0</v>
      </c>
      <c r="G110" s="232"/>
    </row>
    <row r="111" spans="1:8">
      <c r="A111" s="224"/>
      <c r="B111" s="226"/>
      <c r="C111" s="227"/>
      <c r="D111" s="219"/>
      <c r="E111" s="223"/>
      <c r="F111" s="223"/>
    </row>
    <row r="112" spans="1:8">
      <c r="A112" s="224"/>
      <c r="B112" s="226" t="s">
        <v>555</v>
      </c>
      <c r="C112" s="227"/>
      <c r="D112" s="219"/>
      <c r="E112" s="223"/>
      <c r="F112" s="223"/>
    </row>
    <row r="113" spans="1:6" ht="25.5">
      <c r="A113" s="224"/>
      <c r="B113" s="226" t="s">
        <v>556</v>
      </c>
      <c r="C113" s="222" t="s">
        <v>476</v>
      </c>
      <c r="D113" s="219">
        <v>252</v>
      </c>
      <c r="E113" s="223"/>
      <c r="F113" s="223">
        <f>D113*E113</f>
        <v>0</v>
      </c>
    </row>
    <row r="114" spans="1:6">
      <c r="A114" s="224"/>
      <c r="B114" s="226"/>
      <c r="C114" s="227"/>
      <c r="D114" s="219"/>
      <c r="E114" s="223"/>
      <c r="F114" s="223"/>
    </row>
    <row r="115" spans="1:6">
      <c r="A115" s="224"/>
      <c r="B115" s="226"/>
      <c r="C115" s="227"/>
      <c r="D115" s="219"/>
      <c r="E115" s="223"/>
      <c r="F115" s="223"/>
    </row>
    <row r="116" spans="1:6">
      <c r="A116" s="218" t="s">
        <v>557</v>
      </c>
      <c r="B116" s="239" t="s">
        <v>558</v>
      </c>
      <c r="C116" s="227"/>
      <c r="D116" s="219"/>
      <c r="E116" s="223"/>
      <c r="F116" s="223"/>
    </row>
    <row r="117" spans="1:6">
      <c r="A117" s="224"/>
      <c r="B117" s="226"/>
      <c r="C117" s="227"/>
      <c r="D117" s="219"/>
      <c r="E117" s="223"/>
      <c r="F117" s="223"/>
    </row>
    <row r="118" spans="1:6">
      <c r="A118" s="224"/>
      <c r="B118" s="226" t="s">
        <v>559</v>
      </c>
      <c r="C118" s="227" t="s">
        <v>560</v>
      </c>
      <c r="D118" s="219">
        <v>25</v>
      </c>
      <c r="E118" s="223"/>
      <c r="F118" s="223">
        <f>D118*E118</f>
        <v>0</v>
      </c>
    </row>
    <row r="119" spans="1:6">
      <c r="A119" s="224"/>
      <c r="B119" s="226" t="s">
        <v>561</v>
      </c>
      <c r="C119" s="224"/>
      <c r="D119" s="228"/>
      <c r="E119" s="223"/>
      <c r="F119" s="223"/>
    </row>
    <row r="120" spans="1:6">
      <c r="A120" s="224"/>
      <c r="B120" s="226"/>
      <c r="C120" s="224"/>
      <c r="D120" s="228"/>
      <c r="E120" s="223"/>
      <c r="F120" s="223"/>
    </row>
    <row r="121" spans="1:6">
      <c r="A121" s="224"/>
      <c r="B121" s="226" t="s">
        <v>562</v>
      </c>
      <c r="C121" s="227" t="s">
        <v>479</v>
      </c>
      <c r="D121" s="219">
        <v>1</v>
      </c>
      <c r="E121" s="223"/>
      <c r="F121" s="223">
        <f>D121*E121</f>
        <v>0</v>
      </c>
    </row>
    <row r="122" spans="1:6">
      <c r="A122" s="224"/>
      <c r="B122" s="226" t="s">
        <v>563</v>
      </c>
      <c r="C122" s="224"/>
      <c r="D122" s="228"/>
      <c r="E122" s="223"/>
      <c r="F122" s="223"/>
    </row>
    <row r="123" spans="1:6">
      <c r="A123" s="224"/>
      <c r="B123" s="226"/>
      <c r="C123" s="224"/>
      <c r="D123" s="228"/>
      <c r="E123" s="223"/>
      <c r="F123" s="223"/>
    </row>
    <row r="124" spans="1:6">
      <c r="A124" s="224"/>
      <c r="B124" s="226" t="s">
        <v>564</v>
      </c>
      <c r="C124" s="227" t="s">
        <v>479</v>
      </c>
      <c r="D124" s="219">
        <v>1</v>
      </c>
      <c r="E124" s="223"/>
      <c r="F124" s="223">
        <f>D124*E124</f>
        <v>0</v>
      </c>
    </row>
    <row r="125" spans="1:6" ht="25.5">
      <c r="A125" s="224"/>
      <c r="B125" s="226" t="s">
        <v>565</v>
      </c>
      <c r="C125" s="224"/>
      <c r="D125" s="228"/>
      <c r="E125" s="223"/>
      <c r="F125" s="223"/>
    </row>
    <row r="126" spans="1:6">
      <c r="A126" s="224"/>
      <c r="B126" s="226"/>
      <c r="C126" s="224"/>
      <c r="D126" s="228"/>
      <c r="E126" s="223"/>
      <c r="F126" s="223"/>
    </row>
    <row r="127" spans="1:6">
      <c r="A127" s="224"/>
      <c r="B127" s="226" t="s">
        <v>566</v>
      </c>
      <c r="C127" s="224"/>
      <c r="D127" s="228"/>
      <c r="E127" s="223"/>
      <c r="F127" s="223"/>
    </row>
    <row r="128" spans="1:6" ht="14.25">
      <c r="A128" s="224"/>
      <c r="B128" s="226" t="s">
        <v>567</v>
      </c>
      <c r="C128" s="222" t="s">
        <v>476</v>
      </c>
      <c r="D128" s="228">
        <v>252</v>
      </c>
      <c r="E128" s="223"/>
      <c r="F128" s="223">
        <f>D128*E128</f>
        <v>0</v>
      </c>
    </row>
    <row r="129" spans="1:6">
      <c r="A129" s="224"/>
      <c r="B129" s="226"/>
      <c r="C129" s="224"/>
      <c r="D129" s="228"/>
      <c r="E129" s="223"/>
      <c r="F129" s="223"/>
    </row>
    <row r="130" spans="1:6">
      <c r="A130" s="224"/>
      <c r="B130" s="226" t="s">
        <v>568</v>
      </c>
      <c r="C130" s="224"/>
      <c r="D130" s="228"/>
      <c r="E130" s="223"/>
      <c r="F130" s="223"/>
    </row>
    <row r="131" spans="1:6" ht="14.25">
      <c r="A131" s="224"/>
      <c r="B131" s="226" t="s">
        <v>569</v>
      </c>
      <c r="C131" s="222" t="s">
        <v>476</v>
      </c>
      <c r="D131" s="228">
        <v>252</v>
      </c>
      <c r="E131" s="223"/>
      <c r="F131" s="223">
        <f>D131*E131</f>
        <v>0</v>
      </c>
    </row>
    <row r="132" spans="1:6">
      <c r="A132" s="224"/>
      <c r="B132" s="226"/>
      <c r="C132" s="224"/>
      <c r="D132" s="228"/>
      <c r="E132" s="223"/>
      <c r="F132" s="223"/>
    </row>
    <row r="133" spans="1:6">
      <c r="A133" s="224"/>
      <c r="B133" s="226" t="s">
        <v>570</v>
      </c>
      <c r="C133" s="224"/>
      <c r="D133" s="228"/>
      <c r="E133" s="223"/>
      <c r="F133" s="223"/>
    </row>
    <row r="134" spans="1:6" ht="25.5">
      <c r="A134" s="224"/>
      <c r="B134" s="226" t="s">
        <v>571</v>
      </c>
      <c r="C134" s="224" t="s">
        <v>479</v>
      </c>
      <c r="D134" s="228">
        <v>3</v>
      </c>
      <c r="E134" s="223"/>
      <c r="F134" s="223">
        <f>D134*E134</f>
        <v>0</v>
      </c>
    </row>
    <row r="135" spans="1:6">
      <c r="A135" s="224"/>
      <c r="B135" s="226"/>
      <c r="C135" s="224"/>
      <c r="D135" s="228"/>
      <c r="E135" s="223"/>
      <c r="F135" s="223"/>
    </row>
    <row r="136" spans="1:6">
      <c r="A136" s="224"/>
      <c r="B136" s="226" t="s">
        <v>572</v>
      </c>
      <c r="C136" s="224"/>
      <c r="D136" s="228"/>
      <c r="E136" s="223"/>
      <c r="F136" s="223"/>
    </row>
    <row r="137" spans="1:6" ht="25.5">
      <c r="A137" s="224"/>
      <c r="B137" s="226" t="s">
        <v>573</v>
      </c>
      <c r="C137" s="224" t="s">
        <v>479</v>
      </c>
      <c r="D137" s="228">
        <v>3</v>
      </c>
      <c r="E137" s="223"/>
      <c r="F137" s="223">
        <f>D137*E137</f>
        <v>0</v>
      </c>
    </row>
    <row r="138" spans="1:6">
      <c r="A138" s="224"/>
      <c r="B138" s="226"/>
      <c r="C138" s="224"/>
      <c r="D138" s="228"/>
      <c r="E138" s="220"/>
      <c r="F138" s="223"/>
    </row>
    <row r="139" spans="1:6">
      <c r="A139" s="220"/>
      <c r="B139" s="239" t="s">
        <v>575</v>
      </c>
      <c r="C139" s="220"/>
      <c r="D139" s="220"/>
      <c r="E139" s="220"/>
      <c r="F139" s="404">
        <f>SUM(F5:F138)</f>
        <v>0</v>
      </c>
    </row>
    <row r="141" spans="1:6">
      <c r="A141" s="235"/>
      <c r="B141" s="240"/>
      <c r="C141" s="240"/>
      <c r="D141" s="235"/>
      <c r="E141" s="241"/>
      <c r="F141" s="241"/>
    </row>
    <row r="142" spans="1:6">
      <c r="A142" s="235"/>
      <c r="B142" s="240"/>
      <c r="C142" s="240"/>
      <c r="D142" s="235"/>
      <c r="E142" s="241"/>
      <c r="F142" s="241"/>
    </row>
    <row r="143" spans="1:6">
      <c r="A143" s="235"/>
      <c r="B143" s="235"/>
      <c r="C143" s="235"/>
      <c r="D143" s="235"/>
      <c r="E143" s="241"/>
      <c r="F143" s="241"/>
    </row>
    <row r="144" spans="1:6">
      <c r="A144" s="241"/>
      <c r="B144" s="241"/>
      <c r="C144" s="241"/>
      <c r="D144" s="241"/>
      <c r="E144" s="241"/>
      <c r="F144" s="241"/>
    </row>
    <row r="146" spans="1:6" s="241" customFormat="1">
      <c r="A146" s="212"/>
      <c r="B146" s="212"/>
      <c r="C146" s="212"/>
      <c r="D146" s="212"/>
      <c r="E146" s="212"/>
      <c r="F146" s="212"/>
    </row>
    <row r="147" spans="1:6" s="241" customFormat="1">
      <c r="A147" s="212"/>
      <c r="B147" s="212"/>
      <c r="C147" s="212"/>
      <c r="D147" s="212"/>
      <c r="E147" s="212"/>
      <c r="F147" s="212"/>
    </row>
    <row r="148" spans="1:6" s="241" customFormat="1">
      <c r="A148" s="212"/>
      <c r="B148" s="212"/>
      <c r="C148" s="212"/>
      <c r="D148" s="212"/>
      <c r="E148" s="212"/>
      <c r="F148" s="212"/>
    </row>
    <row r="149" spans="1:6" s="241" customFormat="1">
      <c r="A149" s="212"/>
      <c r="B149" s="212"/>
      <c r="C149" s="212"/>
      <c r="D149" s="212"/>
      <c r="E149" s="212"/>
      <c r="F149" s="212"/>
    </row>
  </sheetData>
  <mergeCells count="2">
    <mergeCell ref="A1:F1"/>
    <mergeCell ref="B43:C43"/>
  </mergeCells>
  <pageMargins left="0.98425196850393704" right="0.59055118110236227" top="0.78740157480314965" bottom="0.78740157480314965" header="0.31496062992125984" footer="0.31496062992125984"/>
  <pageSetup paperSize="9" scale="99" fitToHeight="0" orientation="portrait" horizontalDpi="300" r:id="rId1"/>
  <headerFooter>
    <oddFooter>&amp;C&amp;P</oddFooter>
  </headerFooter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26" sqref="C26"/>
    </sheetView>
  </sheetViews>
  <sheetFormatPr defaultRowHeight="12.75"/>
  <cols>
    <col min="1" max="1" width="6.28515625" style="556" customWidth="1"/>
    <col min="2" max="2" width="60" style="553" customWidth="1"/>
    <col min="3" max="3" width="20.7109375" style="557" customWidth="1"/>
    <col min="4" max="8" width="8.85546875" style="553" hidden="1" customWidth="1"/>
    <col min="9" max="9" width="19.7109375" style="553" hidden="1" customWidth="1"/>
    <col min="10" max="246" width="8.85546875" style="553"/>
    <col min="247" max="247" width="6.28515625" style="553" customWidth="1"/>
    <col min="248" max="248" width="49.42578125" style="553" customWidth="1"/>
    <col min="249" max="249" width="20.140625" style="553" customWidth="1"/>
    <col min="250" max="250" width="0.140625" style="553" customWidth="1"/>
    <col min="251" max="251" width="29" style="553" customWidth="1"/>
    <col min="252" max="252" width="15.85546875" style="553" customWidth="1"/>
    <col min="253" max="254" width="9.140625" style="553" customWidth="1"/>
    <col min="255" max="502" width="8.85546875" style="553"/>
    <col min="503" max="503" width="6.28515625" style="553" customWidth="1"/>
    <col min="504" max="504" width="49.42578125" style="553" customWidth="1"/>
    <col min="505" max="505" width="20.140625" style="553" customWidth="1"/>
    <col min="506" max="506" width="0.140625" style="553" customWidth="1"/>
    <col min="507" max="507" width="29" style="553" customWidth="1"/>
    <col min="508" max="508" width="15.85546875" style="553" customWidth="1"/>
    <col min="509" max="510" width="9.140625" style="553" customWidth="1"/>
    <col min="511" max="758" width="8.85546875" style="553"/>
    <col min="759" max="759" width="6.28515625" style="553" customWidth="1"/>
    <col min="760" max="760" width="49.42578125" style="553" customWidth="1"/>
    <col min="761" max="761" width="20.140625" style="553" customWidth="1"/>
    <col min="762" max="762" width="0.140625" style="553" customWidth="1"/>
    <col min="763" max="763" width="29" style="553" customWidth="1"/>
    <col min="764" max="764" width="15.85546875" style="553" customWidth="1"/>
    <col min="765" max="766" width="9.140625" style="553" customWidth="1"/>
    <col min="767" max="1014" width="8.85546875" style="553"/>
    <col min="1015" max="1015" width="6.28515625" style="553" customWidth="1"/>
    <col min="1016" max="1016" width="49.42578125" style="553" customWidth="1"/>
    <col min="1017" max="1017" width="20.140625" style="553" customWidth="1"/>
    <col min="1018" max="1018" width="0.140625" style="553" customWidth="1"/>
    <col min="1019" max="1019" width="29" style="553" customWidth="1"/>
    <col min="1020" max="1020" width="15.85546875" style="553" customWidth="1"/>
    <col min="1021" max="1022" width="9.140625" style="553" customWidth="1"/>
    <col min="1023" max="1270" width="8.85546875" style="553"/>
    <col min="1271" max="1271" width="6.28515625" style="553" customWidth="1"/>
    <col min="1272" max="1272" width="49.42578125" style="553" customWidth="1"/>
    <col min="1273" max="1273" width="20.140625" style="553" customWidth="1"/>
    <col min="1274" max="1274" width="0.140625" style="553" customWidth="1"/>
    <col min="1275" max="1275" width="29" style="553" customWidth="1"/>
    <col min="1276" max="1276" width="15.85546875" style="553" customWidth="1"/>
    <col min="1277" max="1278" width="9.140625" style="553" customWidth="1"/>
    <col min="1279" max="1526" width="8.85546875" style="553"/>
    <col min="1527" max="1527" width="6.28515625" style="553" customWidth="1"/>
    <col min="1528" max="1528" width="49.42578125" style="553" customWidth="1"/>
    <col min="1529" max="1529" width="20.140625" style="553" customWidth="1"/>
    <col min="1530" max="1530" width="0.140625" style="553" customWidth="1"/>
    <col min="1531" max="1531" width="29" style="553" customWidth="1"/>
    <col min="1532" max="1532" width="15.85546875" style="553" customWidth="1"/>
    <col min="1533" max="1534" width="9.140625" style="553" customWidth="1"/>
    <col min="1535" max="1782" width="8.85546875" style="553"/>
    <col min="1783" max="1783" width="6.28515625" style="553" customWidth="1"/>
    <col min="1784" max="1784" width="49.42578125" style="553" customWidth="1"/>
    <col min="1785" max="1785" width="20.140625" style="553" customWidth="1"/>
    <col min="1786" max="1786" width="0.140625" style="553" customWidth="1"/>
    <col min="1787" max="1787" width="29" style="553" customWidth="1"/>
    <col min="1788" max="1788" width="15.85546875" style="553" customWidth="1"/>
    <col min="1789" max="1790" width="9.140625" style="553" customWidth="1"/>
    <col min="1791" max="2038" width="8.85546875" style="553"/>
    <col min="2039" max="2039" width="6.28515625" style="553" customWidth="1"/>
    <col min="2040" max="2040" width="49.42578125" style="553" customWidth="1"/>
    <col min="2041" max="2041" width="20.140625" style="553" customWidth="1"/>
    <col min="2042" max="2042" width="0.140625" style="553" customWidth="1"/>
    <col min="2043" max="2043" width="29" style="553" customWidth="1"/>
    <col min="2044" max="2044" width="15.85546875" style="553" customWidth="1"/>
    <col min="2045" max="2046" width="9.140625" style="553" customWidth="1"/>
    <col min="2047" max="2294" width="8.85546875" style="553"/>
    <col min="2295" max="2295" width="6.28515625" style="553" customWidth="1"/>
    <col min="2296" max="2296" width="49.42578125" style="553" customWidth="1"/>
    <col min="2297" max="2297" width="20.140625" style="553" customWidth="1"/>
    <col min="2298" max="2298" width="0.140625" style="553" customWidth="1"/>
    <col min="2299" max="2299" width="29" style="553" customWidth="1"/>
    <col min="2300" max="2300" width="15.85546875" style="553" customWidth="1"/>
    <col min="2301" max="2302" width="9.140625" style="553" customWidth="1"/>
    <col min="2303" max="2550" width="8.85546875" style="553"/>
    <col min="2551" max="2551" width="6.28515625" style="553" customWidth="1"/>
    <col min="2552" max="2552" width="49.42578125" style="553" customWidth="1"/>
    <col min="2553" max="2553" width="20.140625" style="553" customWidth="1"/>
    <col min="2554" max="2554" width="0.140625" style="553" customWidth="1"/>
    <col min="2555" max="2555" width="29" style="553" customWidth="1"/>
    <col min="2556" max="2556" width="15.85546875" style="553" customWidth="1"/>
    <col min="2557" max="2558" width="9.140625" style="553" customWidth="1"/>
    <col min="2559" max="2806" width="8.85546875" style="553"/>
    <col min="2807" max="2807" width="6.28515625" style="553" customWidth="1"/>
    <col min="2808" max="2808" width="49.42578125" style="553" customWidth="1"/>
    <col min="2809" max="2809" width="20.140625" style="553" customWidth="1"/>
    <col min="2810" max="2810" width="0.140625" style="553" customWidth="1"/>
    <col min="2811" max="2811" width="29" style="553" customWidth="1"/>
    <col min="2812" max="2812" width="15.85546875" style="553" customWidth="1"/>
    <col min="2813" max="2814" width="9.140625" style="553" customWidth="1"/>
    <col min="2815" max="3062" width="8.85546875" style="553"/>
    <col min="3063" max="3063" width="6.28515625" style="553" customWidth="1"/>
    <col min="3064" max="3064" width="49.42578125" style="553" customWidth="1"/>
    <col min="3065" max="3065" width="20.140625" style="553" customWidth="1"/>
    <col min="3066" max="3066" width="0.140625" style="553" customWidth="1"/>
    <col min="3067" max="3067" width="29" style="553" customWidth="1"/>
    <col min="3068" max="3068" width="15.85546875" style="553" customWidth="1"/>
    <col min="3069" max="3070" width="9.140625" style="553" customWidth="1"/>
    <col min="3071" max="3318" width="8.85546875" style="553"/>
    <col min="3319" max="3319" width="6.28515625" style="553" customWidth="1"/>
    <col min="3320" max="3320" width="49.42578125" style="553" customWidth="1"/>
    <col min="3321" max="3321" width="20.140625" style="553" customWidth="1"/>
    <col min="3322" max="3322" width="0.140625" style="553" customWidth="1"/>
    <col min="3323" max="3323" width="29" style="553" customWidth="1"/>
    <col min="3324" max="3324" width="15.85546875" style="553" customWidth="1"/>
    <col min="3325" max="3326" width="9.140625" style="553" customWidth="1"/>
    <col min="3327" max="3574" width="8.85546875" style="553"/>
    <col min="3575" max="3575" width="6.28515625" style="553" customWidth="1"/>
    <col min="3576" max="3576" width="49.42578125" style="553" customWidth="1"/>
    <col min="3577" max="3577" width="20.140625" style="553" customWidth="1"/>
    <col min="3578" max="3578" width="0.140625" style="553" customWidth="1"/>
    <col min="3579" max="3579" width="29" style="553" customWidth="1"/>
    <col min="3580" max="3580" width="15.85546875" style="553" customWidth="1"/>
    <col min="3581" max="3582" width="9.140625" style="553" customWidth="1"/>
    <col min="3583" max="3830" width="8.85546875" style="553"/>
    <col min="3831" max="3831" width="6.28515625" style="553" customWidth="1"/>
    <col min="3832" max="3832" width="49.42578125" style="553" customWidth="1"/>
    <col min="3833" max="3833" width="20.140625" style="553" customWidth="1"/>
    <col min="3834" max="3834" width="0.140625" style="553" customWidth="1"/>
    <col min="3835" max="3835" width="29" style="553" customWidth="1"/>
    <col min="3836" max="3836" width="15.85546875" style="553" customWidth="1"/>
    <col min="3837" max="3838" width="9.140625" style="553" customWidth="1"/>
    <col min="3839" max="4086" width="8.85546875" style="553"/>
    <col min="4087" max="4087" width="6.28515625" style="553" customWidth="1"/>
    <col min="4088" max="4088" width="49.42578125" style="553" customWidth="1"/>
    <col min="4089" max="4089" width="20.140625" style="553" customWidth="1"/>
    <col min="4090" max="4090" width="0.140625" style="553" customWidth="1"/>
    <col min="4091" max="4091" width="29" style="553" customWidth="1"/>
    <col min="4092" max="4092" width="15.85546875" style="553" customWidth="1"/>
    <col min="4093" max="4094" width="9.140625" style="553" customWidth="1"/>
    <col min="4095" max="4342" width="8.85546875" style="553"/>
    <col min="4343" max="4343" width="6.28515625" style="553" customWidth="1"/>
    <col min="4344" max="4344" width="49.42578125" style="553" customWidth="1"/>
    <col min="4345" max="4345" width="20.140625" style="553" customWidth="1"/>
    <col min="4346" max="4346" width="0.140625" style="553" customWidth="1"/>
    <col min="4347" max="4347" width="29" style="553" customWidth="1"/>
    <col min="4348" max="4348" width="15.85546875" style="553" customWidth="1"/>
    <col min="4349" max="4350" width="9.140625" style="553" customWidth="1"/>
    <col min="4351" max="4598" width="8.85546875" style="553"/>
    <col min="4599" max="4599" width="6.28515625" style="553" customWidth="1"/>
    <col min="4600" max="4600" width="49.42578125" style="553" customWidth="1"/>
    <col min="4601" max="4601" width="20.140625" style="553" customWidth="1"/>
    <col min="4602" max="4602" width="0.140625" style="553" customWidth="1"/>
    <col min="4603" max="4603" width="29" style="553" customWidth="1"/>
    <col min="4604" max="4604" width="15.85546875" style="553" customWidth="1"/>
    <col min="4605" max="4606" width="9.140625" style="553" customWidth="1"/>
    <col min="4607" max="4854" width="8.85546875" style="553"/>
    <col min="4855" max="4855" width="6.28515625" style="553" customWidth="1"/>
    <col min="4856" max="4856" width="49.42578125" style="553" customWidth="1"/>
    <col min="4857" max="4857" width="20.140625" style="553" customWidth="1"/>
    <col min="4858" max="4858" width="0.140625" style="553" customWidth="1"/>
    <col min="4859" max="4859" width="29" style="553" customWidth="1"/>
    <col min="4860" max="4860" width="15.85546875" style="553" customWidth="1"/>
    <col min="4861" max="4862" width="9.140625" style="553" customWidth="1"/>
    <col min="4863" max="5110" width="8.85546875" style="553"/>
    <col min="5111" max="5111" width="6.28515625" style="553" customWidth="1"/>
    <col min="5112" max="5112" width="49.42578125" style="553" customWidth="1"/>
    <col min="5113" max="5113" width="20.140625" style="553" customWidth="1"/>
    <col min="5114" max="5114" width="0.140625" style="553" customWidth="1"/>
    <col min="5115" max="5115" width="29" style="553" customWidth="1"/>
    <col min="5116" max="5116" width="15.85546875" style="553" customWidth="1"/>
    <col min="5117" max="5118" width="9.140625" style="553" customWidth="1"/>
    <col min="5119" max="5366" width="8.85546875" style="553"/>
    <col min="5367" max="5367" width="6.28515625" style="553" customWidth="1"/>
    <col min="5368" max="5368" width="49.42578125" style="553" customWidth="1"/>
    <col min="5369" max="5369" width="20.140625" style="553" customWidth="1"/>
    <col min="5370" max="5370" width="0.140625" style="553" customWidth="1"/>
    <col min="5371" max="5371" width="29" style="553" customWidth="1"/>
    <col min="5372" max="5372" width="15.85546875" style="553" customWidth="1"/>
    <col min="5373" max="5374" width="9.140625" style="553" customWidth="1"/>
    <col min="5375" max="5622" width="8.85546875" style="553"/>
    <col min="5623" max="5623" width="6.28515625" style="553" customWidth="1"/>
    <col min="5624" max="5624" width="49.42578125" style="553" customWidth="1"/>
    <col min="5625" max="5625" width="20.140625" style="553" customWidth="1"/>
    <col min="5626" max="5626" width="0.140625" style="553" customWidth="1"/>
    <col min="5627" max="5627" width="29" style="553" customWidth="1"/>
    <col min="5628" max="5628" width="15.85546875" style="553" customWidth="1"/>
    <col min="5629" max="5630" width="9.140625" style="553" customWidth="1"/>
    <col min="5631" max="5878" width="8.85546875" style="553"/>
    <col min="5879" max="5879" width="6.28515625" style="553" customWidth="1"/>
    <col min="5880" max="5880" width="49.42578125" style="553" customWidth="1"/>
    <col min="5881" max="5881" width="20.140625" style="553" customWidth="1"/>
    <col min="5882" max="5882" width="0.140625" style="553" customWidth="1"/>
    <col min="5883" max="5883" width="29" style="553" customWidth="1"/>
    <col min="5884" max="5884" width="15.85546875" style="553" customWidth="1"/>
    <col min="5885" max="5886" width="9.140625" style="553" customWidth="1"/>
    <col min="5887" max="6134" width="8.85546875" style="553"/>
    <col min="6135" max="6135" width="6.28515625" style="553" customWidth="1"/>
    <col min="6136" max="6136" width="49.42578125" style="553" customWidth="1"/>
    <col min="6137" max="6137" width="20.140625" style="553" customWidth="1"/>
    <col min="6138" max="6138" width="0.140625" style="553" customWidth="1"/>
    <col min="6139" max="6139" width="29" style="553" customWidth="1"/>
    <col min="6140" max="6140" width="15.85546875" style="553" customWidth="1"/>
    <col min="6141" max="6142" width="9.140625" style="553" customWidth="1"/>
    <col min="6143" max="6390" width="8.85546875" style="553"/>
    <col min="6391" max="6391" width="6.28515625" style="553" customWidth="1"/>
    <col min="6392" max="6392" width="49.42578125" style="553" customWidth="1"/>
    <col min="6393" max="6393" width="20.140625" style="553" customWidth="1"/>
    <col min="6394" max="6394" width="0.140625" style="553" customWidth="1"/>
    <col min="6395" max="6395" width="29" style="553" customWidth="1"/>
    <col min="6396" max="6396" width="15.85546875" style="553" customWidth="1"/>
    <col min="6397" max="6398" width="9.140625" style="553" customWidth="1"/>
    <col min="6399" max="6646" width="8.85546875" style="553"/>
    <col min="6647" max="6647" width="6.28515625" style="553" customWidth="1"/>
    <col min="6648" max="6648" width="49.42578125" style="553" customWidth="1"/>
    <col min="6649" max="6649" width="20.140625" style="553" customWidth="1"/>
    <col min="6650" max="6650" width="0.140625" style="553" customWidth="1"/>
    <col min="6651" max="6651" width="29" style="553" customWidth="1"/>
    <col min="6652" max="6652" width="15.85546875" style="553" customWidth="1"/>
    <col min="6653" max="6654" width="9.140625" style="553" customWidth="1"/>
    <col min="6655" max="6902" width="8.85546875" style="553"/>
    <col min="6903" max="6903" width="6.28515625" style="553" customWidth="1"/>
    <col min="6904" max="6904" width="49.42578125" style="553" customWidth="1"/>
    <col min="6905" max="6905" width="20.140625" style="553" customWidth="1"/>
    <col min="6906" max="6906" width="0.140625" style="553" customWidth="1"/>
    <col min="6907" max="6907" width="29" style="553" customWidth="1"/>
    <col min="6908" max="6908" width="15.85546875" style="553" customWidth="1"/>
    <col min="6909" max="6910" width="9.140625" style="553" customWidth="1"/>
    <col min="6911" max="7158" width="8.85546875" style="553"/>
    <col min="7159" max="7159" width="6.28515625" style="553" customWidth="1"/>
    <col min="7160" max="7160" width="49.42578125" style="553" customWidth="1"/>
    <col min="7161" max="7161" width="20.140625" style="553" customWidth="1"/>
    <col min="7162" max="7162" width="0.140625" style="553" customWidth="1"/>
    <col min="7163" max="7163" width="29" style="553" customWidth="1"/>
    <col min="7164" max="7164" width="15.85546875" style="553" customWidth="1"/>
    <col min="7165" max="7166" width="9.140625" style="553" customWidth="1"/>
    <col min="7167" max="7414" width="8.85546875" style="553"/>
    <col min="7415" max="7415" width="6.28515625" style="553" customWidth="1"/>
    <col min="7416" max="7416" width="49.42578125" style="553" customWidth="1"/>
    <col min="7417" max="7417" width="20.140625" style="553" customWidth="1"/>
    <col min="7418" max="7418" width="0.140625" style="553" customWidth="1"/>
    <col min="7419" max="7419" width="29" style="553" customWidth="1"/>
    <col min="7420" max="7420" width="15.85546875" style="553" customWidth="1"/>
    <col min="7421" max="7422" width="9.140625" style="553" customWidth="1"/>
    <col min="7423" max="7670" width="8.85546875" style="553"/>
    <col min="7671" max="7671" width="6.28515625" style="553" customWidth="1"/>
    <col min="7672" max="7672" width="49.42578125" style="553" customWidth="1"/>
    <col min="7673" max="7673" width="20.140625" style="553" customWidth="1"/>
    <col min="7674" max="7674" width="0.140625" style="553" customWidth="1"/>
    <col min="7675" max="7675" width="29" style="553" customWidth="1"/>
    <col min="7676" max="7676" width="15.85546875" style="553" customWidth="1"/>
    <col min="7677" max="7678" width="9.140625" style="553" customWidth="1"/>
    <col min="7679" max="7926" width="8.85546875" style="553"/>
    <col min="7927" max="7927" width="6.28515625" style="553" customWidth="1"/>
    <col min="7928" max="7928" width="49.42578125" style="553" customWidth="1"/>
    <col min="7929" max="7929" width="20.140625" style="553" customWidth="1"/>
    <col min="7930" max="7930" width="0.140625" style="553" customWidth="1"/>
    <col min="7931" max="7931" width="29" style="553" customWidth="1"/>
    <col min="7932" max="7932" width="15.85546875" style="553" customWidth="1"/>
    <col min="7933" max="7934" width="9.140625" style="553" customWidth="1"/>
    <col min="7935" max="8182" width="8.85546875" style="553"/>
    <col min="8183" max="8183" width="6.28515625" style="553" customWidth="1"/>
    <col min="8184" max="8184" width="49.42578125" style="553" customWidth="1"/>
    <col min="8185" max="8185" width="20.140625" style="553" customWidth="1"/>
    <col min="8186" max="8186" width="0.140625" style="553" customWidth="1"/>
    <col min="8187" max="8187" width="29" style="553" customWidth="1"/>
    <col min="8188" max="8188" width="15.85546875" style="553" customWidth="1"/>
    <col min="8189" max="8190" width="9.140625" style="553" customWidth="1"/>
    <col min="8191" max="8438" width="8.85546875" style="553"/>
    <col min="8439" max="8439" width="6.28515625" style="553" customWidth="1"/>
    <col min="8440" max="8440" width="49.42578125" style="553" customWidth="1"/>
    <col min="8441" max="8441" width="20.140625" style="553" customWidth="1"/>
    <col min="8442" max="8442" width="0.140625" style="553" customWidth="1"/>
    <col min="8443" max="8443" width="29" style="553" customWidth="1"/>
    <col min="8444" max="8444" width="15.85546875" style="553" customWidth="1"/>
    <col min="8445" max="8446" width="9.140625" style="553" customWidth="1"/>
    <col min="8447" max="8694" width="8.85546875" style="553"/>
    <col min="8695" max="8695" width="6.28515625" style="553" customWidth="1"/>
    <col min="8696" max="8696" width="49.42578125" style="553" customWidth="1"/>
    <col min="8697" max="8697" width="20.140625" style="553" customWidth="1"/>
    <col min="8698" max="8698" width="0.140625" style="553" customWidth="1"/>
    <col min="8699" max="8699" width="29" style="553" customWidth="1"/>
    <col min="8700" max="8700" width="15.85546875" style="553" customWidth="1"/>
    <col min="8701" max="8702" width="9.140625" style="553" customWidth="1"/>
    <col min="8703" max="8950" width="8.85546875" style="553"/>
    <col min="8951" max="8951" width="6.28515625" style="553" customWidth="1"/>
    <col min="8952" max="8952" width="49.42578125" style="553" customWidth="1"/>
    <col min="8953" max="8953" width="20.140625" style="553" customWidth="1"/>
    <col min="8954" max="8954" width="0.140625" style="553" customWidth="1"/>
    <col min="8955" max="8955" width="29" style="553" customWidth="1"/>
    <col min="8956" max="8956" width="15.85546875" style="553" customWidth="1"/>
    <col min="8957" max="8958" width="9.140625" style="553" customWidth="1"/>
    <col min="8959" max="9206" width="8.85546875" style="553"/>
    <col min="9207" max="9207" width="6.28515625" style="553" customWidth="1"/>
    <col min="9208" max="9208" width="49.42578125" style="553" customWidth="1"/>
    <col min="9209" max="9209" width="20.140625" style="553" customWidth="1"/>
    <col min="9210" max="9210" width="0.140625" style="553" customWidth="1"/>
    <col min="9211" max="9211" width="29" style="553" customWidth="1"/>
    <col min="9212" max="9212" width="15.85546875" style="553" customWidth="1"/>
    <col min="9213" max="9214" width="9.140625" style="553" customWidth="1"/>
    <col min="9215" max="9462" width="8.85546875" style="553"/>
    <col min="9463" max="9463" width="6.28515625" style="553" customWidth="1"/>
    <col min="9464" max="9464" width="49.42578125" style="553" customWidth="1"/>
    <col min="9465" max="9465" width="20.140625" style="553" customWidth="1"/>
    <col min="9466" max="9466" width="0.140625" style="553" customWidth="1"/>
    <col min="9467" max="9467" width="29" style="553" customWidth="1"/>
    <col min="9468" max="9468" width="15.85546875" style="553" customWidth="1"/>
    <col min="9469" max="9470" width="9.140625" style="553" customWidth="1"/>
    <col min="9471" max="9718" width="8.85546875" style="553"/>
    <col min="9719" max="9719" width="6.28515625" style="553" customWidth="1"/>
    <col min="9720" max="9720" width="49.42578125" style="553" customWidth="1"/>
    <col min="9721" max="9721" width="20.140625" style="553" customWidth="1"/>
    <col min="9722" max="9722" width="0.140625" style="553" customWidth="1"/>
    <col min="9723" max="9723" width="29" style="553" customWidth="1"/>
    <col min="9724" max="9724" width="15.85546875" style="553" customWidth="1"/>
    <col min="9725" max="9726" width="9.140625" style="553" customWidth="1"/>
    <col min="9727" max="9974" width="8.85546875" style="553"/>
    <col min="9975" max="9975" width="6.28515625" style="553" customWidth="1"/>
    <col min="9976" max="9976" width="49.42578125" style="553" customWidth="1"/>
    <col min="9977" max="9977" width="20.140625" style="553" customWidth="1"/>
    <col min="9978" max="9978" width="0.140625" style="553" customWidth="1"/>
    <col min="9979" max="9979" width="29" style="553" customWidth="1"/>
    <col min="9980" max="9980" width="15.85546875" style="553" customWidth="1"/>
    <col min="9981" max="9982" width="9.140625" style="553" customWidth="1"/>
    <col min="9983" max="10230" width="8.85546875" style="553"/>
    <col min="10231" max="10231" width="6.28515625" style="553" customWidth="1"/>
    <col min="10232" max="10232" width="49.42578125" style="553" customWidth="1"/>
    <col min="10233" max="10233" width="20.140625" style="553" customWidth="1"/>
    <col min="10234" max="10234" width="0.140625" style="553" customWidth="1"/>
    <col min="10235" max="10235" width="29" style="553" customWidth="1"/>
    <col min="10236" max="10236" width="15.85546875" style="553" customWidth="1"/>
    <col min="10237" max="10238" width="9.140625" style="553" customWidth="1"/>
    <col min="10239" max="10486" width="8.85546875" style="553"/>
    <col min="10487" max="10487" width="6.28515625" style="553" customWidth="1"/>
    <col min="10488" max="10488" width="49.42578125" style="553" customWidth="1"/>
    <col min="10489" max="10489" width="20.140625" style="553" customWidth="1"/>
    <col min="10490" max="10490" width="0.140625" style="553" customWidth="1"/>
    <col min="10491" max="10491" width="29" style="553" customWidth="1"/>
    <col min="10492" max="10492" width="15.85546875" style="553" customWidth="1"/>
    <col min="10493" max="10494" width="9.140625" style="553" customWidth="1"/>
    <col min="10495" max="10742" width="8.85546875" style="553"/>
    <col min="10743" max="10743" width="6.28515625" style="553" customWidth="1"/>
    <col min="10744" max="10744" width="49.42578125" style="553" customWidth="1"/>
    <col min="10745" max="10745" width="20.140625" style="553" customWidth="1"/>
    <col min="10746" max="10746" width="0.140625" style="553" customWidth="1"/>
    <col min="10747" max="10747" width="29" style="553" customWidth="1"/>
    <col min="10748" max="10748" width="15.85546875" style="553" customWidth="1"/>
    <col min="10749" max="10750" width="9.140625" style="553" customWidth="1"/>
    <col min="10751" max="10998" width="8.85546875" style="553"/>
    <col min="10999" max="10999" width="6.28515625" style="553" customWidth="1"/>
    <col min="11000" max="11000" width="49.42578125" style="553" customWidth="1"/>
    <col min="11001" max="11001" width="20.140625" style="553" customWidth="1"/>
    <col min="11002" max="11002" width="0.140625" style="553" customWidth="1"/>
    <col min="11003" max="11003" width="29" style="553" customWidth="1"/>
    <col min="11004" max="11004" width="15.85546875" style="553" customWidth="1"/>
    <col min="11005" max="11006" width="9.140625" style="553" customWidth="1"/>
    <col min="11007" max="11254" width="8.85546875" style="553"/>
    <col min="11255" max="11255" width="6.28515625" style="553" customWidth="1"/>
    <col min="11256" max="11256" width="49.42578125" style="553" customWidth="1"/>
    <col min="11257" max="11257" width="20.140625" style="553" customWidth="1"/>
    <col min="11258" max="11258" width="0.140625" style="553" customWidth="1"/>
    <col min="11259" max="11259" width="29" style="553" customWidth="1"/>
    <col min="11260" max="11260" width="15.85546875" style="553" customWidth="1"/>
    <col min="11261" max="11262" width="9.140625" style="553" customWidth="1"/>
    <col min="11263" max="11510" width="8.85546875" style="553"/>
    <col min="11511" max="11511" width="6.28515625" style="553" customWidth="1"/>
    <col min="11512" max="11512" width="49.42578125" style="553" customWidth="1"/>
    <col min="11513" max="11513" width="20.140625" style="553" customWidth="1"/>
    <col min="11514" max="11514" width="0.140625" style="553" customWidth="1"/>
    <col min="11515" max="11515" width="29" style="553" customWidth="1"/>
    <col min="11516" max="11516" width="15.85546875" style="553" customWidth="1"/>
    <col min="11517" max="11518" width="9.140625" style="553" customWidth="1"/>
    <col min="11519" max="11766" width="8.85546875" style="553"/>
    <col min="11767" max="11767" width="6.28515625" style="553" customWidth="1"/>
    <col min="11768" max="11768" width="49.42578125" style="553" customWidth="1"/>
    <col min="11769" max="11769" width="20.140625" style="553" customWidth="1"/>
    <col min="11770" max="11770" width="0.140625" style="553" customWidth="1"/>
    <col min="11771" max="11771" width="29" style="553" customWidth="1"/>
    <col min="11772" max="11772" width="15.85546875" style="553" customWidth="1"/>
    <col min="11773" max="11774" width="9.140625" style="553" customWidth="1"/>
    <col min="11775" max="12022" width="8.85546875" style="553"/>
    <col min="12023" max="12023" width="6.28515625" style="553" customWidth="1"/>
    <col min="12024" max="12024" width="49.42578125" style="553" customWidth="1"/>
    <col min="12025" max="12025" width="20.140625" style="553" customWidth="1"/>
    <col min="12026" max="12026" width="0.140625" style="553" customWidth="1"/>
    <col min="12027" max="12027" width="29" style="553" customWidth="1"/>
    <col min="12028" max="12028" width="15.85546875" style="553" customWidth="1"/>
    <col min="12029" max="12030" width="9.140625" style="553" customWidth="1"/>
    <col min="12031" max="12278" width="8.85546875" style="553"/>
    <col min="12279" max="12279" width="6.28515625" style="553" customWidth="1"/>
    <col min="12280" max="12280" width="49.42578125" style="553" customWidth="1"/>
    <col min="12281" max="12281" width="20.140625" style="553" customWidth="1"/>
    <col min="12282" max="12282" width="0.140625" style="553" customWidth="1"/>
    <col min="12283" max="12283" width="29" style="553" customWidth="1"/>
    <col min="12284" max="12284" width="15.85546875" style="553" customWidth="1"/>
    <col min="12285" max="12286" width="9.140625" style="553" customWidth="1"/>
    <col min="12287" max="12534" width="8.85546875" style="553"/>
    <col min="12535" max="12535" width="6.28515625" style="553" customWidth="1"/>
    <col min="12536" max="12536" width="49.42578125" style="553" customWidth="1"/>
    <col min="12537" max="12537" width="20.140625" style="553" customWidth="1"/>
    <col min="12538" max="12538" width="0.140625" style="553" customWidth="1"/>
    <col min="12539" max="12539" width="29" style="553" customWidth="1"/>
    <col min="12540" max="12540" width="15.85546875" style="553" customWidth="1"/>
    <col min="12541" max="12542" width="9.140625" style="553" customWidth="1"/>
    <col min="12543" max="12790" width="8.85546875" style="553"/>
    <col min="12791" max="12791" width="6.28515625" style="553" customWidth="1"/>
    <col min="12792" max="12792" width="49.42578125" style="553" customWidth="1"/>
    <col min="12793" max="12793" width="20.140625" style="553" customWidth="1"/>
    <col min="12794" max="12794" width="0.140625" style="553" customWidth="1"/>
    <col min="12795" max="12795" width="29" style="553" customWidth="1"/>
    <col min="12796" max="12796" width="15.85546875" style="553" customWidth="1"/>
    <col min="12797" max="12798" width="9.140625" style="553" customWidth="1"/>
    <col min="12799" max="13046" width="8.85546875" style="553"/>
    <col min="13047" max="13047" width="6.28515625" style="553" customWidth="1"/>
    <col min="13048" max="13048" width="49.42578125" style="553" customWidth="1"/>
    <col min="13049" max="13049" width="20.140625" style="553" customWidth="1"/>
    <col min="13050" max="13050" width="0.140625" style="553" customWidth="1"/>
    <col min="13051" max="13051" width="29" style="553" customWidth="1"/>
    <col min="13052" max="13052" width="15.85546875" style="553" customWidth="1"/>
    <col min="13053" max="13054" width="9.140625" style="553" customWidth="1"/>
    <col min="13055" max="13302" width="8.85546875" style="553"/>
    <col min="13303" max="13303" width="6.28515625" style="553" customWidth="1"/>
    <col min="13304" max="13304" width="49.42578125" style="553" customWidth="1"/>
    <col min="13305" max="13305" width="20.140625" style="553" customWidth="1"/>
    <col min="13306" max="13306" width="0.140625" style="553" customWidth="1"/>
    <col min="13307" max="13307" width="29" style="553" customWidth="1"/>
    <col min="13308" max="13308" width="15.85546875" style="553" customWidth="1"/>
    <col min="13309" max="13310" width="9.140625" style="553" customWidth="1"/>
    <col min="13311" max="13558" width="8.85546875" style="553"/>
    <col min="13559" max="13559" width="6.28515625" style="553" customWidth="1"/>
    <col min="13560" max="13560" width="49.42578125" style="553" customWidth="1"/>
    <col min="13561" max="13561" width="20.140625" style="553" customWidth="1"/>
    <col min="13562" max="13562" width="0.140625" style="553" customWidth="1"/>
    <col min="13563" max="13563" width="29" style="553" customWidth="1"/>
    <col min="13564" max="13564" width="15.85546875" style="553" customWidth="1"/>
    <col min="13565" max="13566" width="9.140625" style="553" customWidth="1"/>
    <col min="13567" max="13814" width="8.85546875" style="553"/>
    <col min="13815" max="13815" width="6.28515625" style="553" customWidth="1"/>
    <col min="13816" max="13816" width="49.42578125" style="553" customWidth="1"/>
    <col min="13817" max="13817" width="20.140625" style="553" customWidth="1"/>
    <col min="13818" max="13818" width="0.140625" style="553" customWidth="1"/>
    <col min="13819" max="13819" width="29" style="553" customWidth="1"/>
    <col min="13820" max="13820" width="15.85546875" style="553" customWidth="1"/>
    <col min="13821" max="13822" width="9.140625" style="553" customWidth="1"/>
    <col min="13823" max="14070" width="8.85546875" style="553"/>
    <col min="14071" max="14071" width="6.28515625" style="553" customWidth="1"/>
    <col min="14072" max="14072" width="49.42578125" style="553" customWidth="1"/>
    <col min="14073" max="14073" width="20.140625" style="553" customWidth="1"/>
    <col min="14074" max="14074" width="0.140625" style="553" customWidth="1"/>
    <col min="14075" max="14075" width="29" style="553" customWidth="1"/>
    <col min="14076" max="14076" width="15.85546875" style="553" customWidth="1"/>
    <col min="14077" max="14078" width="9.140625" style="553" customWidth="1"/>
    <col min="14079" max="14326" width="8.85546875" style="553"/>
    <col min="14327" max="14327" width="6.28515625" style="553" customWidth="1"/>
    <col min="14328" max="14328" width="49.42578125" style="553" customWidth="1"/>
    <col min="14329" max="14329" width="20.140625" style="553" customWidth="1"/>
    <col min="14330" max="14330" width="0.140625" style="553" customWidth="1"/>
    <col min="14331" max="14331" width="29" style="553" customWidth="1"/>
    <col min="14332" max="14332" width="15.85546875" style="553" customWidth="1"/>
    <col min="14333" max="14334" width="9.140625" style="553" customWidth="1"/>
    <col min="14335" max="14582" width="8.85546875" style="553"/>
    <col min="14583" max="14583" width="6.28515625" style="553" customWidth="1"/>
    <col min="14584" max="14584" width="49.42578125" style="553" customWidth="1"/>
    <col min="14585" max="14585" width="20.140625" style="553" customWidth="1"/>
    <col min="14586" max="14586" width="0.140625" style="553" customWidth="1"/>
    <col min="14587" max="14587" width="29" style="553" customWidth="1"/>
    <col min="14588" max="14588" width="15.85546875" style="553" customWidth="1"/>
    <col min="14589" max="14590" width="9.140625" style="553" customWidth="1"/>
    <col min="14591" max="14838" width="8.85546875" style="553"/>
    <col min="14839" max="14839" width="6.28515625" style="553" customWidth="1"/>
    <col min="14840" max="14840" width="49.42578125" style="553" customWidth="1"/>
    <col min="14841" max="14841" width="20.140625" style="553" customWidth="1"/>
    <col min="14842" max="14842" width="0.140625" style="553" customWidth="1"/>
    <col min="14843" max="14843" width="29" style="553" customWidth="1"/>
    <col min="14844" max="14844" width="15.85546875" style="553" customWidth="1"/>
    <col min="14845" max="14846" width="9.140625" style="553" customWidth="1"/>
    <col min="14847" max="15094" width="8.85546875" style="553"/>
    <col min="15095" max="15095" width="6.28515625" style="553" customWidth="1"/>
    <col min="15096" max="15096" width="49.42578125" style="553" customWidth="1"/>
    <col min="15097" max="15097" width="20.140625" style="553" customWidth="1"/>
    <col min="15098" max="15098" width="0.140625" style="553" customWidth="1"/>
    <col min="15099" max="15099" width="29" style="553" customWidth="1"/>
    <col min="15100" max="15100" width="15.85546875" style="553" customWidth="1"/>
    <col min="15101" max="15102" width="9.140625" style="553" customWidth="1"/>
    <col min="15103" max="15350" width="8.85546875" style="553"/>
    <col min="15351" max="15351" width="6.28515625" style="553" customWidth="1"/>
    <col min="15352" max="15352" width="49.42578125" style="553" customWidth="1"/>
    <col min="15353" max="15353" width="20.140625" style="553" customWidth="1"/>
    <col min="15354" max="15354" width="0.140625" style="553" customWidth="1"/>
    <col min="15355" max="15355" width="29" style="553" customWidth="1"/>
    <col min="15356" max="15356" width="15.85546875" style="553" customWidth="1"/>
    <col min="15357" max="15358" width="9.140625" style="553" customWidth="1"/>
    <col min="15359" max="15606" width="8.85546875" style="553"/>
    <col min="15607" max="15607" width="6.28515625" style="553" customWidth="1"/>
    <col min="15608" max="15608" width="49.42578125" style="553" customWidth="1"/>
    <col min="15609" max="15609" width="20.140625" style="553" customWidth="1"/>
    <col min="15610" max="15610" width="0.140625" style="553" customWidth="1"/>
    <col min="15611" max="15611" width="29" style="553" customWidth="1"/>
    <col min="15612" max="15612" width="15.85546875" style="553" customWidth="1"/>
    <col min="15613" max="15614" width="9.140625" style="553" customWidth="1"/>
    <col min="15615" max="15862" width="8.85546875" style="553"/>
    <col min="15863" max="15863" width="6.28515625" style="553" customWidth="1"/>
    <col min="15864" max="15864" width="49.42578125" style="553" customWidth="1"/>
    <col min="15865" max="15865" width="20.140625" style="553" customWidth="1"/>
    <col min="15866" max="15866" width="0.140625" style="553" customWidth="1"/>
    <col min="15867" max="15867" width="29" style="553" customWidth="1"/>
    <col min="15868" max="15868" width="15.85546875" style="553" customWidth="1"/>
    <col min="15869" max="15870" width="9.140625" style="553" customWidth="1"/>
    <col min="15871" max="16118" width="8.85546875" style="553"/>
    <col min="16119" max="16119" width="6.28515625" style="553" customWidth="1"/>
    <col min="16120" max="16120" width="49.42578125" style="553" customWidth="1"/>
    <col min="16121" max="16121" width="20.140625" style="553" customWidth="1"/>
    <col min="16122" max="16122" width="0.140625" style="553" customWidth="1"/>
    <col min="16123" max="16123" width="29" style="553" customWidth="1"/>
    <col min="16124" max="16124" width="15.85546875" style="553" customWidth="1"/>
    <col min="16125" max="16126" width="9.140625" style="553" customWidth="1"/>
    <col min="16127" max="16384" width="8.85546875" style="553"/>
  </cols>
  <sheetData>
    <row r="1" spans="1:9">
      <c r="A1" s="699" t="s">
        <v>853</v>
      </c>
      <c r="B1" s="700"/>
      <c r="C1" s="700"/>
    </row>
    <row r="2" spans="1:9">
      <c r="A2" s="699" t="s">
        <v>854</v>
      </c>
      <c r="B2" s="700"/>
      <c r="C2" s="700"/>
    </row>
    <row r="3" spans="1:9" s="558" customFormat="1" ht="15.75">
      <c r="A3" s="701" t="s">
        <v>886</v>
      </c>
      <c r="B3" s="702"/>
      <c r="C3" s="702"/>
    </row>
    <row r="4" spans="1:9" s="558" customFormat="1">
      <c r="A4" s="699"/>
      <c r="B4" s="700"/>
      <c r="C4" s="700"/>
    </row>
    <row r="5" spans="1:9" s="558" customFormat="1" ht="15">
      <c r="A5" s="700"/>
      <c r="B5" s="703"/>
      <c r="C5" s="703"/>
    </row>
    <row r="6" spans="1:9" s="558" customFormat="1">
      <c r="A6" s="559"/>
      <c r="B6" s="560"/>
      <c r="C6" s="560"/>
    </row>
    <row r="7" spans="1:9" s="558" customFormat="1">
      <c r="A7" s="559"/>
      <c r="B7" s="560"/>
      <c r="C7" s="560"/>
    </row>
    <row r="8" spans="1:9" s="558" customFormat="1">
      <c r="A8" s="561"/>
      <c r="B8" s="561"/>
      <c r="C8" s="561"/>
    </row>
    <row r="9" spans="1:9">
      <c r="A9" s="562"/>
      <c r="B9" s="563" t="s">
        <v>426</v>
      </c>
      <c r="C9" s="564" t="s">
        <v>427</v>
      </c>
    </row>
    <row r="10" spans="1:9" ht="13.5">
      <c r="A10" s="640"/>
      <c r="B10" s="565"/>
      <c r="C10" s="641"/>
    </row>
    <row r="11" spans="1:9" s="567" customFormat="1" ht="15.75">
      <c r="A11" s="642" t="s">
        <v>594</v>
      </c>
      <c r="B11" s="644" t="s">
        <v>820</v>
      </c>
      <c r="C11" s="641"/>
      <c r="D11" s="565"/>
      <c r="E11" s="641"/>
      <c r="F11" s="565"/>
      <c r="G11" s="641"/>
      <c r="H11" s="565"/>
      <c r="I11" s="641"/>
    </row>
    <row r="12" spans="1:9" s="567" customFormat="1" ht="15.75">
      <c r="A12" s="642" t="s">
        <v>855</v>
      </c>
      <c r="B12" s="644" t="s">
        <v>822</v>
      </c>
      <c r="C12" s="641"/>
      <c r="D12" s="565"/>
      <c r="E12" s="641"/>
      <c r="F12" s="565"/>
      <c r="G12" s="641"/>
      <c r="H12" s="565"/>
      <c r="I12" s="641"/>
    </row>
    <row r="13" spans="1:9" s="567" customFormat="1" ht="15.75">
      <c r="A13" s="642" t="s">
        <v>856</v>
      </c>
      <c r="B13" s="644" t="s">
        <v>858</v>
      </c>
      <c r="C13" s="641"/>
      <c r="D13" s="565"/>
      <c r="E13" s="641"/>
      <c r="F13" s="565"/>
      <c r="G13" s="641"/>
      <c r="H13" s="565"/>
      <c r="I13" s="641"/>
    </row>
    <row r="14" spans="1:9" s="567" customFormat="1" ht="15.75">
      <c r="A14" s="642" t="s">
        <v>857</v>
      </c>
      <c r="B14" s="644" t="s">
        <v>817</v>
      </c>
      <c r="C14" s="641"/>
      <c r="D14" s="565"/>
      <c r="E14" s="641"/>
      <c r="F14" s="565"/>
      <c r="G14" s="641"/>
      <c r="H14" s="565"/>
      <c r="I14" s="641"/>
    </row>
    <row r="15" spans="1:9" s="567" customFormat="1" ht="15.75">
      <c r="A15" s="642" t="s">
        <v>641</v>
      </c>
      <c r="B15" s="644" t="s">
        <v>581</v>
      </c>
      <c r="C15" s="641"/>
      <c r="D15" s="565"/>
      <c r="E15" s="641"/>
      <c r="F15" s="565"/>
      <c r="G15" s="641"/>
      <c r="H15" s="565"/>
      <c r="I15" s="641"/>
    </row>
    <row r="16" spans="1:9" s="567" customFormat="1" ht="15.75">
      <c r="A16" s="643">
        <v>6</v>
      </c>
      <c r="B16" s="644" t="s">
        <v>644</v>
      </c>
      <c r="C16" s="566"/>
      <c r="D16" s="565"/>
      <c r="E16" s="641"/>
      <c r="F16" s="565"/>
      <c r="G16" s="641"/>
      <c r="H16" s="565"/>
      <c r="I16" s="641"/>
    </row>
    <row r="17" spans="1:10" s="567" customFormat="1" ht="13.5" thickBot="1">
      <c r="A17" s="568"/>
      <c r="B17" s="569"/>
      <c r="C17" s="636"/>
    </row>
    <row r="18" spans="1:10" s="567" customFormat="1">
      <c r="A18" s="568"/>
      <c r="B18" s="570" t="s">
        <v>465</v>
      </c>
      <c r="C18" s="637"/>
    </row>
    <row r="19" spans="1:10" s="567" customFormat="1">
      <c r="A19" s="568"/>
      <c r="B19" s="554" t="s">
        <v>466</v>
      </c>
      <c r="C19" s="638"/>
    </row>
    <row r="20" spans="1:10" s="567" customFormat="1" ht="13.5" thickBot="1">
      <c r="A20" s="571"/>
      <c r="B20" s="572" t="s">
        <v>843</v>
      </c>
      <c r="C20" s="639"/>
    </row>
    <row r="21" spans="1:10" s="567" customFormat="1">
      <c r="A21" s="571"/>
      <c r="B21" s="573"/>
      <c r="C21" s="555"/>
    </row>
    <row r="22" spans="1:10" s="567" customFormat="1">
      <c r="A22" s="571"/>
      <c r="B22" s="574"/>
      <c r="C22" s="555"/>
    </row>
    <row r="23" spans="1:10" s="567" customFormat="1">
      <c r="A23" s="556"/>
      <c r="B23" s="553"/>
      <c r="C23" s="557"/>
    </row>
    <row r="24" spans="1:10" s="567" customFormat="1">
      <c r="A24" s="553"/>
      <c r="B24" s="549"/>
      <c r="C24" s="551"/>
      <c r="D24" s="553"/>
      <c r="E24" s="553"/>
      <c r="F24" s="553"/>
      <c r="G24" s="553"/>
      <c r="H24" s="553"/>
      <c r="I24" s="553"/>
      <c r="J24" s="553"/>
    </row>
    <row r="25" spans="1:10">
      <c r="A25" s="553"/>
      <c r="B25" s="549"/>
      <c r="C25" s="550"/>
    </row>
    <row r="26" spans="1:10">
      <c r="A26" s="553"/>
      <c r="B26" s="549"/>
      <c r="C26" s="550"/>
      <c r="D26" s="551"/>
      <c r="E26" s="551"/>
    </row>
    <row r="27" spans="1:10">
      <c r="D27" s="550"/>
      <c r="E27" s="550"/>
    </row>
    <row r="28" spans="1:10">
      <c r="D28" s="550"/>
      <c r="E28" s="550"/>
    </row>
    <row r="45" spans="2:4">
      <c r="B45" s="549"/>
      <c r="C45" s="552"/>
    </row>
    <row r="47" spans="2:4">
      <c r="D47" s="552"/>
    </row>
  </sheetData>
  <mergeCells count="5">
    <mergeCell ref="A1:C1"/>
    <mergeCell ref="A2:C2"/>
    <mergeCell ref="A3:C3"/>
    <mergeCell ref="A5:C5"/>
    <mergeCell ref="A4:C4"/>
  </mergeCells>
  <pageMargins left="0.70866141732283472" right="0.51181102362204722" top="0.74803149606299213" bottom="0.74803149606299213" header="0.31496062992125984" footer="0.31496062992125984"/>
  <pageSetup paperSize="9" orientation="portrait" r:id="rId1"/>
  <headerFooter>
    <oddFooter>Stran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84"/>
  <sheetViews>
    <sheetView view="pageBreakPreview" topLeftCell="A40" zoomScaleNormal="100" zoomScaleSheetLayoutView="100" workbookViewId="0">
      <selection activeCell="F11" sqref="F11"/>
    </sheetView>
  </sheetViews>
  <sheetFormatPr defaultColWidth="9.140625" defaultRowHeight="12.75"/>
  <cols>
    <col min="1" max="1" width="4.5703125" style="578" customWidth="1"/>
    <col min="2" max="2" width="38.85546875" style="575" customWidth="1"/>
    <col min="3" max="3" width="2.28515625" style="575" hidden="1" customWidth="1"/>
    <col min="4" max="4" width="4.7109375" style="575" hidden="1" customWidth="1"/>
    <col min="5" max="5" width="8.85546875" style="579" customWidth="1"/>
    <col min="6" max="6" width="9.7109375" style="579" customWidth="1"/>
    <col min="7" max="7" width="9" style="576" customWidth="1"/>
    <col min="8" max="8" width="12.28515625" style="576" bestFit="1" customWidth="1"/>
    <col min="9" max="10" width="12.28515625" style="575" bestFit="1" customWidth="1"/>
    <col min="11" max="11" width="11.85546875" style="575" bestFit="1" customWidth="1"/>
    <col min="12" max="12" width="10.7109375" style="575" bestFit="1" customWidth="1"/>
    <col min="13" max="16384" width="9.140625" style="575"/>
  </cols>
  <sheetData>
    <row r="1" spans="1:8">
      <c r="A1" s="704" t="s">
        <v>820</v>
      </c>
      <c r="B1" s="705"/>
      <c r="C1" s="705"/>
      <c r="D1" s="705"/>
      <c r="E1" s="705"/>
      <c r="F1" s="705"/>
      <c r="G1" s="705"/>
      <c r="H1" s="705"/>
    </row>
    <row r="3" spans="1:8">
      <c r="A3" s="629" t="s">
        <v>576</v>
      </c>
      <c r="B3" s="577" t="s">
        <v>577</v>
      </c>
      <c r="E3" s="579" t="s">
        <v>849</v>
      </c>
      <c r="F3" s="579" t="s">
        <v>850</v>
      </c>
      <c r="G3" s="634" t="s">
        <v>851</v>
      </c>
      <c r="H3" s="634" t="s">
        <v>852</v>
      </c>
    </row>
    <row r="4" spans="1:8">
      <c r="A4" s="579"/>
      <c r="B4" s="575" t="s">
        <v>464</v>
      </c>
    </row>
    <row r="5" spans="1:8">
      <c r="A5" s="579" t="s">
        <v>884</v>
      </c>
      <c r="B5" s="575" t="s">
        <v>848</v>
      </c>
      <c r="E5" s="579" t="s">
        <v>591</v>
      </c>
      <c r="F5" s="579">
        <v>440</v>
      </c>
      <c r="H5" s="634"/>
    </row>
    <row r="6" spans="1:8">
      <c r="A6" s="579"/>
      <c r="H6" s="634"/>
    </row>
    <row r="7" spans="1:8">
      <c r="A7" s="579" t="s">
        <v>885</v>
      </c>
      <c r="B7" s="575" t="s">
        <v>787</v>
      </c>
      <c r="E7" s="579" t="s">
        <v>479</v>
      </c>
      <c r="F7" s="579">
        <v>4</v>
      </c>
      <c r="H7" s="634"/>
    </row>
    <row r="8" spans="1:8">
      <c r="A8" s="579"/>
      <c r="B8" s="575" t="s">
        <v>788</v>
      </c>
      <c r="H8" s="634"/>
    </row>
    <row r="9" spans="1:8">
      <c r="A9" s="579"/>
      <c r="H9" s="634"/>
    </row>
    <row r="10" spans="1:8">
      <c r="A10" s="629" t="s">
        <v>578</v>
      </c>
      <c r="B10" s="577" t="s">
        <v>579</v>
      </c>
      <c r="H10" s="634"/>
    </row>
    <row r="11" spans="1:8">
      <c r="A11" s="629"/>
      <c r="B11" s="577"/>
      <c r="H11" s="634"/>
    </row>
    <row r="12" spans="1:8">
      <c r="A12" s="579" t="s">
        <v>783</v>
      </c>
      <c r="B12" s="575" t="s">
        <v>790</v>
      </c>
      <c r="H12" s="634"/>
    </row>
    <row r="13" spans="1:8">
      <c r="A13" s="579"/>
      <c r="B13" s="575" t="s">
        <v>791</v>
      </c>
      <c r="H13" s="634"/>
    </row>
    <row r="14" spans="1:8">
      <c r="A14" s="579"/>
      <c r="B14" s="575" t="s">
        <v>792</v>
      </c>
      <c r="E14" s="579" t="s">
        <v>479</v>
      </c>
      <c r="F14" s="579">
        <v>8</v>
      </c>
      <c r="H14" s="634"/>
    </row>
    <row r="15" spans="1:8">
      <c r="A15" s="579"/>
      <c r="H15" s="634"/>
    </row>
    <row r="16" spans="1:8">
      <c r="A16" s="579" t="s">
        <v>784</v>
      </c>
      <c r="B16" s="575" t="s">
        <v>845</v>
      </c>
      <c r="H16" s="634"/>
    </row>
    <row r="17" spans="1:8">
      <c r="A17" s="579"/>
      <c r="B17" s="575" t="s">
        <v>793</v>
      </c>
      <c r="H17" s="634"/>
    </row>
    <row r="18" spans="1:8">
      <c r="A18" s="579"/>
      <c r="B18" s="575" t="s">
        <v>794</v>
      </c>
      <c r="E18" s="579" t="s">
        <v>479</v>
      </c>
      <c r="F18" s="579">
        <v>5</v>
      </c>
      <c r="H18" s="634"/>
    </row>
    <row r="19" spans="1:8">
      <c r="A19" s="579"/>
      <c r="H19" s="634"/>
    </row>
    <row r="20" spans="1:8">
      <c r="A20" s="579" t="s">
        <v>785</v>
      </c>
      <c r="B20" s="575" t="s">
        <v>795</v>
      </c>
      <c r="G20" s="582"/>
      <c r="H20" s="634"/>
    </row>
    <row r="21" spans="1:8">
      <c r="A21" s="579"/>
      <c r="B21" s="575" t="s">
        <v>796</v>
      </c>
      <c r="H21" s="634"/>
    </row>
    <row r="22" spans="1:8">
      <c r="A22" s="579"/>
      <c r="B22" s="575" t="s">
        <v>797</v>
      </c>
      <c r="H22" s="634"/>
    </row>
    <row r="23" spans="1:8">
      <c r="A23" s="579"/>
      <c r="B23" s="575" t="s">
        <v>798</v>
      </c>
      <c r="E23" s="579" t="s">
        <v>591</v>
      </c>
      <c r="F23" s="579">
        <v>392</v>
      </c>
      <c r="G23" s="582"/>
      <c r="H23" s="634"/>
    </row>
    <row r="24" spans="1:8">
      <c r="A24" s="579"/>
      <c r="H24" s="634"/>
    </row>
    <row r="25" spans="1:8">
      <c r="A25" s="579" t="s">
        <v>786</v>
      </c>
      <c r="B25" s="575" t="s">
        <v>799</v>
      </c>
      <c r="H25" s="634"/>
    </row>
    <row r="26" spans="1:8">
      <c r="A26" s="579"/>
      <c r="B26" s="575" t="s">
        <v>847</v>
      </c>
      <c r="H26" s="634"/>
    </row>
    <row r="27" spans="1:8">
      <c r="A27" s="579"/>
      <c r="B27" s="575" t="s">
        <v>801</v>
      </c>
      <c r="E27" s="579" t="s">
        <v>802</v>
      </c>
      <c r="F27" s="579">
        <v>392</v>
      </c>
      <c r="H27" s="634"/>
    </row>
    <row r="28" spans="1:8">
      <c r="A28" s="579"/>
      <c r="H28" s="634"/>
    </row>
    <row r="29" spans="1:8">
      <c r="A29" s="579" t="s">
        <v>789</v>
      </c>
      <c r="B29" s="575" t="s">
        <v>795</v>
      </c>
      <c r="G29" s="582"/>
      <c r="H29" s="634"/>
    </row>
    <row r="30" spans="1:8">
      <c r="A30" s="579"/>
      <c r="B30" s="575" t="s">
        <v>803</v>
      </c>
      <c r="G30" s="582"/>
      <c r="H30" s="634"/>
    </row>
    <row r="31" spans="1:8">
      <c r="A31" s="579"/>
      <c r="B31" s="575" t="s">
        <v>804</v>
      </c>
      <c r="G31" s="582"/>
      <c r="H31" s="634"/>
    </row>
    <row r="32" spans="1:8">
      <c r="A32" s="579"/>
      <c r="B32" s="575" t="s">
        <v>805</v>
      </c>
      <c r="G32" s="582"/>
      <c r="H32" s="634"/>
    </row>
    <row r="33" spans="1:8">
      <c r="A33" s="579"/>
      <c r="B33" s="575" t="s">
        <v>821</v>
      </c>
      <c r="G33" s="575"/>
      <c r="H33" s="579"/>
    </row>
    <row r="34" spans="1:8">
      <c r="A34" s="579"/>
      <c r="B34" s="575" t="s">
        <v>807</v>
      </c>
      <c r="G34" s="575"/>
      <c r="H34" s="579"/>
    </row>
    <row r="35" spans="1:8">
      <c r="A35" s="579"/>
      <c r="B35" s="575" t="s">
        <v>808</v>
      </c>
      <c r="E35" s="579" t="s">
        <v>591</v>
      </c>
      <c r="F35" s="579">
        <v>48</v>
      </c>
      <c r="G35" s="582"/>
      <c r="H35" s="634"/>
    </row>
    <row r="36" spans="1:8">
      <c r="A36" s="579"/>
      <c r="H36" s="634"/>
    </row>
    <row r="37" spans="1:8">
      <c r="A37" s="579" t="s">
        <v>809</v>
      </c>
      <c r="B37" s="575" t="s">
        <v>810</v>
      </c>
      <c r="G37" s="582"/>
      <c r="H37" s="634"/>
    </row>
    <row r="38" spans="1:8">
      <c r="A38" s="579"/>
      <c r="B38" s="575" t="s">
        <v>811</v>
      </c>
      <c r="E38" s="579" t="s">
        <v>802</v>
      </c>
      <c r="F38" s="579">
        <v>440</v>
      </c>
      <c r="G38" s="582"/>
      <c r="H38" s="634"/>
    </row>
    <row r="39" spans="1:8">
      <c r="A39" s="579"/>
      <c r="G39" s="582"/>
      <c r="H39" s="634"/>
    </row>
    <row r="40" spans="1:8">
      <c r="A40" s="579" t="s">
        <v>812</v>
      </c>
      <c r="B40" s="575" t="s">
        <v>860</v>
      </c>
      <c r="E40" s="579" t="s">
        <v>479</v>
      </c>
      <c r="F40" s="579">
        <v>1</v>
      </c>
      <c r="H40" s="634"/>
    </row>
    <row r="41" spans="1:8">
      <c r="A41" s="579"/>
      <c r="G41" s="582"/>
      <c r="H41" s="634"/>
    </row>
    <row r="42" spans="1:8">
      <c r="A42" s="579" t="s">
        <v>813</v>
      </c>
      <c r="B42" s="575" t="s">
        <v>814</v>
      </c>
      <c r="G42" s="582"/>
      <c r="H42" s="634"/>
    </row>
    <row r="43" spans="1:8">
      <c r="A43" s="579"/>
      <c r="B43" s="575" t="s">
        <v>815</v>
      </c>
      <c r="E43" s="579" t="s">
        <v>479</v>
      </c>
      <c r="F43" s="579">
        <v>1</v>
      </c>
      <c r="G43" s="582"/>
      <c r="H43" s="634"/>
    </row>
    <row r="44" spans="1:8">
      <c r="A44" s="579"/>
      <c r="G44" s="582"/>
      <c r="H44" s="634"/>
    </row>
    <row r="45" spans="1:8" ht="51">
      <c r="A45" s="645" t="s">
        <v>816</v>
      </c>
      <c r="B45" s="632" t="s">
        <v>846</v>
      </c>
      <c r="E45" s="579" t="s">
        <v>607</v>
      </c>
      <c r="F45" s="579">
        <v>50</v>
      </c>
      <c r="H45" s="634" t="s">
        <v>862</v>
      </c>
    </row>
    <row r="46" spans="1:8">
      <c r="A46" s="633"/>
      <c r="B46" s="632"/>
      <c r="H46" s="634"/>
    </row>
    <row r="47" spans="1:8">
      <c r="A47" s="633"/>
      <c r="B47" s="632"/>
      <c r="G47" s="576" t="s">
        <v>863</v>
      </c>
      <c r="H47" s="635"/>
    </row>
    <row r="48" spans="1:8">
      <c r="A48" s="633"/>
      <c r="B48" s="632"/>
      <c r="H48" s="575"/>
    </row>
    <row r="49" spans="1:8">
      <c r="A49" s="633"/>
      <c r="B49" s="632"/>
    </row>
    <row r="50" spans="1:8">
      <c r="A50" s="633"/>
      <c r="B50" s="632"/>
    </row>
    <row r="51" spans="1:8">
      <c r="A51" s="633"/>
      <c r="B51" s="632"/>
    </row>
    <row r="52" spans="1:8">
      <c r="A52" s="633"/>
      <c r="B52" s="632"/>
    </row>
    <row r="53" spans="1:8">
      <c r="A53" s="633"/>
      <c r="B53" s="632"/>
    </row>
    <row r="55" spans="1:8">
      <c r="A55" s="704" t="s">
        <v>822</v>
      </c>
      <c r="B55" s="705"/>
      <c r="C55" s="705"/>
      <c r="D55" s="705"/>
      <c r="E55" s="705"/>
      <c r="F55" s="705"/>
      <c r="G55" s="705"/>
      <c r="H55" s="705"/>
    </row>
    <row r="56" spans="1:8">
      <c r="G56" s="575"/>
    </row>
    <row r="57" spans="1:8" ht="12.75" customHeight="1">
      <c r="A57" s="629" t="s">
        <v>576</v>
      </c>
      <c r="B57" s="577" t="s">
        <v>818</v>
      </c>
      <c r="E57" s="579" t="s">
        <v>849</v>
      </c>
      <c r="F57" s="579" t="s">
        <v>850</v>
      </c>
      <c r="G57" s="634" t="s">
        <v>851</v>
      </c>
      <c r="H57" s="634" t="s">
        <v>852</v>
      </c>
    </row>
    <row r="58" spans="1:8">
      <c r="A58" s="629"/>
      <c r="B58" s="577"/>
    </row>
    <row r="59" spans="1:8">
      <c r="A59" s="579" t="s">
        <v>884</v>
      </c>
      <c r="B59" s="575" t="s">
        <v>848</v>
      </c>
      <c r="E59" s="579" t="s">
        <v>591</v>
      </c>
      <c r="F59" s="579">
        <v>350</v>
      </c>
      <c r="H59" s="634"/>
    </row>
    <row r="60" spans="1:8">
      <c r="A60" s="579"/>
      <c r="H60" s="634"/>
    </row>
    <row r="61" spans="1:8">
      <c r="A61" s="579" t="s">
        <v>885</v>
      </c>
      <c r="B61" s="575" t="s">
        <v>787</v>
      </c>
      <c r="E61" s="579" t="s">
        <v>479</v>
      </c>
      <c r="F61" s="579">
        <v>4</v>
      </c>
      <c r="H61" s="634"/>
    </row>
    <row r="62" spans="1:8">
      <c r="A62" s="579"/>
      <c r="H62" s="634"/>
    </row>
    <row r="63" spans="1:8">
      <c r="A63" s="579"/>
      <c r="H63" s="634"/>
    </row>
    <row r="64" spans="1:8">
      <c r="A64" s="629" t="s">
        <v>578</v>
      </c>
      <c r="B64" s="577" t="s">
        <v>819</v>
      </c>
      <c r="H64" s="634"/>
    </row>
    <row r="65" spans="1:8">
      <c r="A65" s="629"/>
      <c r="B65" s="577"/>
      <c r="H65" s="634"/>
    </row>
    <row r="66" spans="1:8">
      <c r="A66" s="579" t="s">
        <v>783</v>
      </c>
      <c r="B66" s="575" t="s">
        <v>795</v>
      </c>
      <c r="G66" s="582"/>
      <c r="H66" s="634"/>
    </row>
    <row r="67" spans="1:8">
      <c r="A67" s="579"/>
      <c r="B67" s="575" t="s">
        <v>796</v>
      </c>
      <c r="H67" s="634"/>
    </row>
    <row r="68" spans="1:8">
      <c r="A68" s="579"/>
      <c r="B68" s="575" t="s">
        <v>797</v>
      </c>
      <c r="H68" s="634"/>
    </row>
    <row r="69" spans="1:8">
      <c r="A69" s="579"/>
      <c r="B69" s="575" t="s">
        <v>798</v>
      </c>
      <c r="E69" s="579" t="s">
        <v>591</v>
      </c>
      <c r="F69" s="579">
        <v>350</v>
      </c>
      <c r="G69" s="582"/>
      <c r="H69" s="634"/>
    </row>
    <row r="70" spans="1:8">
      <c r="A70" s="579"/>
      <c r="H70" s="634"/>
    </row>
    <row r="71" spans="1:8">
      <c r="A71" s="579" t="s">
        <v>784</v>
      </c>
      <c r="B71" s="575" t="s">
        <v>799</v>
      </c>
      <c r="H71" s="634"/>
    </row>
    <row r="72" spans="1:8">
      <c r="A72" s="579"/>
      <c r="B72" s="575" t="s">
        <v>847</v>
      </c>
      <c r="H72" s="634"/>
    </row>
    <row r="73" spans="1:8">
      <c r="A73" s="579"/>
      <c r="B73" s="575" t="s">
        <v>801</v>
      </c>
      <c r="E73" s="579" t="s">
        <v>802</v>
      </c>
      <c r="F73" s="579">
        <f>F69</f>
        <v>350</v>
      </c>
      <c r="H73" s="634"/>
    </row>
    <row r="74" spans="1:8">
      <c r="A74" s="629"/>
      <c r="B74" s="577"/>
      <c r="H74" s="634"/>
    </row>
    <row r="75" spans="1:8">
      <c r="A75" s="579" t="s">
        <v>785</v>
      </c>
      <c r="B75" s="575" t="s">
        <v>810</v>
      </c>
      <c r="G75" s="582"/>
      <c r="H75" s="634"/>
    </row>
    <row r="76" spans="1:8">
      <c r="A76" s="579"/>
      <c r="B76" s="575" t="s">
        <v>811</v>
      </c>
      <c r="E76" s="579" t="s">
        <v>802</v>
      </c>
      <c r="F76" s="579">
        <f>2*F69</f>
        <v>700</v>
      </c>
      <c r="G76" s="582"/>
      <c r="H76" s="634"/>
    </row>
    <row r="77" spans="1:8">
      <c r="A77" s="579"/>
      <c r="G77" s="582"/>
      <c r="H77" s="634"/>
    </row>
    <row r="78" spans="1:8">
      <c r="A78" s="579" t="s">
        <v>786</v>
      </c>
      <c r="B78" s="575" t="s">
        <v>860</v>
      </c>
      <c r="E78" s="579" t="s">
        <v>479</v>
      </c>
      <c r="F78" s="579">
        <v>1</v>
      </c>
      <c r="H78" s="634"/>
    </row>
    <row r="79" spans="1:8">
      <c r="A79" s="579"/>
      <c r="G79" s="582"/>
      <c r="H79" s="634"/>
    </row>
    <row r="80" spans="1:8" ht="51">
      <c r="A80" s="645" t="s">
        <v>789</v>
      </c>
      <c r="B80" s="632" t="s">
        <v>846</v>
      </c>
      <c r="E80" s="579" t="s">
        <v>607</v>
      </c>
      <c r="F80" s="579">
        <v>35</v>
      </c>
      <c r="H80" s="634" t="s">
        <v>861</v>
      </c>
    </row>
    <row r="81" spans="1:8">
      <c r="A81" s="580"/>
      <c r="B81" s="577"/>
      <c r="H81" s="634"/>
    </row>
    <row r="82" spans="1:8">
      <c r="G82" s="576" t="s">
        <v>863</v>
      </c>
      <c r="H82" s="635"/>
    </row>
    <row r="83" spans="1:8">
      <c r="A83" s="580"/>
      <c r="B83" s="577"/>
      <c r="C83" s="577"/>
      <c r="D83" s="577"/>
      <c r="E83" s="584"/>
      <c r="F83" s="584"/>
      <c r="G83" s="581"/>
      <c r="H83" s="581"/>
    </row>
    <row r="84" spans="1:8">
      <c r="B84" s="577"/>
    </row>
    <row r="85" spans="1:8">
      <c r="B85" s="577"/>
    </row>
    <row r="86" spans="1:8">
      <c r="B86" s="577"/>
    </row>
    <row r="133" ht="14.25" customHeight="1"/>
    <row r="135" ht="14.25" customHeight="1"/>
    <row r="136" ht="14.25" customHeight="1"/>
    <row r="137" ht="14.25" customHeight="1"/>
    <row r="172" spans="11:11">
      <c r="K172" s="575">
        <f>35*2.5</f>
        <v>87.5</v>
      </c>
    </row>
    <row r="203" spans="10:253">
      <c r="J203" s="583"/>
      <c r="K203" s="579"/>
      <c r="L203" s="576"/>
      <c r="M203" s="576"/>
      <c r="N203" s="579"/>
      <c r="R203" s="583"/>
      <c r="S203" s="579"/>
      <c r="T203" s="576"/>
      <c r="U203" s="576"/>
      <c r="V203" s="579"/>
      <c r="Z203" s="583"/>
      <c r="AA203" s="579"/>
      <c r="AB203" s="576"/>
      <c r="AC203" s="576"/>
      <c r="AD203" s="579"/>
      <c r="AH203" s="583"/>
      <c r="AI203" s="579"/>
      <c r="AJ203" s="576"/>
      <c r="AK203" s="576"/>
      <c r="AL203" s="579"/>
      <c r="AP203" s="583"/>
      <c r="AQ203" s="579"/>
      <c r="AR203" s="576"/>
      <c r="AS203" s="576"/>
      <c r="AT203" s="579"/>
      <c r="AX203" s="583"/>
      <c r="AY203" s="579"/>
      <c r="AZ203" s="576"/>
      <c r="BA203" s="576"/>
      <c r="BB203" s="579"/>
      <c r="BF203" s="583"/>
      <c r="BG203" s="579"/>
      <c r="BH203" s="576"/>
      <c r="BI203" s="576"/>
      <c r="BJ203" s="579"/>
      <c r="BN203" s="583"/>
      <c r="BO203" s="579"/>
      <c r="BP203" s="576"/>
      <c r="BQ203" s="576"/>
      <c r="BR203" s="579"/>
      <c r="BV203" s="583"/>
      <c r="BW203" s="579"/>
      <c r="BX203" s="576"/>
      <c r="BY203" s="576"/>
      <c r="BZ203" s="579"/>
      <c r="CD203" s="583"/>
      <c r="CE203" s="579"/>
      <c r="CF203" s="576"/>
      <c r="CG203" s="576"/>
      <c r="CH203" s="579"/>
      <c r="CL203" s="583"/>
      <c r="CM203" s="579"/>
      <c r="CN203" s="576"/>
      <c r="CO203" s="576"/>
      <c r="CP203" s="579"/>
      <c r="CT203" s="583"/>
      <c r="CU203" s="579"/>
      <c r="CV203" s="576"/>
      <c r="CW203" s="576"/>
      <c r="CX203" s="579"/>
      <c r="DB203" s="583"/>
      <c r="DC203" s="579"/>
      <c r="DD203" s="576"/>
      <c r="DE203" s="576"/>
      <c r="DF203" s="579"/>
      <c r="DJ203" s="583"/>
      <c r="DK203" s="579"/>
      <c r="DL203" s="576"/>
      <c r="DM203" s="576"/>
      <c r="DN203" s="579"/>
      <c r="DR203" s="583"/>
      <c r="DS203" s="579"/>
      <c r="DT203" s="576"/>
      <c r="DU203" s="576"/>
      <c r="DV203" s="579"/>
      <c r="DZ203" s="583"/>
      <c r="EA203" s="579"/>
      <c r="EB203" s="576"/>
      <c r="EC203" s="576"/>
      <c r="ED203" s="579"/>
      <c r="EH203" s="583"/>
      <c r="EI203" s="579"/>
      <c r="EJ203" s="576"/>
      <c r="EK203" s="576"/>
      <c r="EL203" s="579"/>
      <c r="EP203" s="583"/>
      <c r="EQ203" s="579"/>
      <c r="ER203" s="576"/>
      <c r="ES203" s="576"/>
      <c r="ET203" s="579"/>
      <c r="EX203" s="583"/>
      <c r="EY203" s="579"/>
      <c r="EZ203" s="576"/>
      <c r="FA203" s="576"/>
      <c r="FB203" s="579"/>
      <c r="FF203" s="583"/>
      <c r="FG203" s="579"/>
      <c r="FH203" s="576"/>
      <c r="FI203" s="576"/>
      <c r="FJ203" s="579"/>
      <c r="FN203" s="583"/>
      <c r="FO203" s="579"/>
      <c r="FP203" s="576"/>
      <c r="FQ203" s="576"/>
      <c r="FR203" s="579"/>
      <c r="FV203" s="583"/>
      <c r="FW203" s="579"/>
      <c r="FX203" s="576"/>
      <c r="FY203" s="576"/>
      <c r="FZ203" s="579"/>
      <c r="GD203" s="583"/>
      <c r="GE203" s="579"/>
      <c r="GF203" s="576"/>
      <c r="GG203" s="576"/>
      <c r="GH203" s="579"/>
      <c r="GL203" s="583"/>
      <c r="GM203" s="579"/>
      <c r="GN203" s="576"/>
      <c r="GO203" s="576"/>
      <c r="GP203" s="579"/>
      <c r="GT203" s="583"/>
      <c r="GU203" s="579"/>
      <c r="GV203" s="576"/>
      <c r="GW203" s="576"/>
      <c r="GX203" s="579"/>
      <c r="HB203" s="583"/>
      <c r="HC203" s="579"/>
      <c r="HD203" s="576"/>
      <c r="HE203" s="576"/>
      <c r="HF203" s="579"/>
      <c r="HJ203" s="583"/>
      <c r="HK203" s="579"/>
      <c r="HL203" s="576"/>
      <c r="HM203" s="576"/>
      <c r="HN203" s="579"/>
      <c r="HR203" s="583"/>
      <c r="HS203" s="579"/>
      <c r="HT203" s="576"/>
      <c r="HU203" s="576"/>
      <c r="HV203" s="579"/>
      <c r="HZ203" s="583"/>
      <c r="IA203" s="579"/>
      <c r="IB203" s="576"/>
      <c r="IC203" s="576"/>
      <c r="ID203" s="579"/>
      <c r="IH203" s="583"/>
      <c r="II203" s="579"/>
      <c r="IJ203" s="576"/>
      <c r="IK203" s="576"/>
      <c r="IL203" s="579"/>
      <c r="IP203" s="583"/>
      <c r="IQ203" s="579"/>
      <c r="IR203" s="576"/>
      <c r="IS203" s="576"/>
    </row>
    <row r="204" spans="10:253">
      <c r="J204" s="583"/>
      <c r="K204" s="579"/>
      <c r="L204" s="576"/>
      <c r="M204" s="576"/>
      <c r="N204" s="579"/>
      <c r="R204" s="583"/>
      <c r="S204" s="579"/>
      <c r="T204" s="576"/>
      <c r="U204" s="576"/>
      <c r="V204" s="579"/>
      <c r="Z204" s="583"/>
      <c r="AA204" s="579"/>
      <c r="AB204" s="576"/>
      <c r="AC204" s="576"/>
      <c r="AD204" s="579"/>
      <c r="AH204" s="583"/>
      <c r="AI204" s="579"/>
      <c r="AJ204" s="576"/>
      <c r="AK204" s="576"/>
      <c r="AL204" s="579"/>
      <c r="AP204" s="583"/>
      <c r="AQ204" s="579"/>
      <c r="AR204" s="576"/>
      <c r="AS204" s="576"/>
      <c r="AT204" s="579"/>
      <c r="AX204" s="583"/>
      <c r="AY204" s="579"/>
      <c r="AZ204" s="576"/>
      <c r="BA204" s="576"/>
      <c r="BB204" s="579"/>
      <c r="BF204" s="583"/>
      <c r="BG204" s="579"/>
      <c r="BH204" s="576"/>
      <c r="BI204" s="576"/>
      <c r="BJ204" s="579"/>
      <c r="BN204" s="583"/>
      <c r="BO204" s="579"/>
      <c r="BP204" s="576"/>
      <c r="BQ204" s="576"/>
      <c r="BR204" s="579"/>
      <c r="BV204" s="583"/>
      <c r="BW204" s="579"/>
      <c r="BX204" s="576"/>
      <c r="BY204" s="576"/>
      <c r="BZ204" s="579"/>
      <c r="CD204" s="583"/>
      <c r="CE204" s="579"/>
      <c r="CF204" s="576"/>
      <c r="CG204" s="576"/>
      <c r="CH204" s="579"/>
      <c r="CL204" s="583"/>
      <c r="CM204" s="579"/>
      <c r="CN204" s="576"/>
      <c r="CO204" s="576"/>
      <c r="CP204" s="579"/>
      <c r="CT204" s="583"/>
      <c r="CU204" s="579"/>
      <c r="CV204" s="576"/>
      <c r="CW204" s="576"/>
      <c r="CX204" s="579"/>
      <c r="DB204" s="583"/>
      <c r="DC204" s="579"/>
      <c r="DD204" s="576"/>
      <c r="DE204" s="576"/>
      <c r="DF204" s="579"/>
      <c r="DJ204" s="583"/>
      <c r="DK204" s="579"/>
      <c r="DL204" s="576"/>
      <c r="DM204" s="576"/>
      <c r="DN204" s="579"/>
      <c r="DR204" s="583"/>
      <c r="DS204" s="579"/>
      <c r="DT204" s="576"/>
      <c r="DU204" s="576"/>
      <c r="DV204" s="579"/>
      <c r="DZ204" s="583"/>
      <c r="EA204" s="579"/>
      <c r="EB204" s="576"/>
      <c r="EC204" s="576"/>
      <c r="ED204" s="579"/>
      <c r="EH204" s="583"/>
      <c r="EI204" s="579"/>
      <c r="EJ204" s="576"/>
      <c r="EK204" s="576"/>
      <c r="EL204" s="579"/>
      <c r="EP204" s="583"/>
      <c r="EQ204" s="579"/>
      <c r="ER204" s="576"/>
      <c r="ES204" s="576"/>
      <c r="ET204" s="579"/>
      <c r="EX204" s="583"/>
      <c r="EY204" s="579"/>
      <c r="EZ204" s="576"/>
      <c r="FA204" s="576"/>
      <c r="FB204" s="579"/>
      <c r="FF204" s="583"/>
      <c r="FG204" s="579"/>
      <c r="FH204" s="576"/>
      <c r="FI204" s="576"/>
      <c r="FJ204" s="579"/>
      <c r="FN204" s="583"/>
      <c r="FO204" s="579"/>
      <c r="FP204" s="576"/>
      <c r="FQ204" s="576"/>
      <c r="FR204" s="579"/>
      <c r="FV204" s="583"/>
      <c r="FW204" s="579"/>
      <c r="FX204" s="576"/>
      <c r="FY204" s="576"/>
      <c r="FZ204" s="579"/>
      <c r="GD204" s="583"/>
      <c r="GE204" s="579"/>
      <c r="GF204" s="576"/>
      <c r="GG204" s="576"/>
      <c r="GH204" s="579"/>
      <c r="GL204" s="583"/>
      <c r="GM204" s="579"/>
      <c r="GN204" s="576"/>
      <c r="GO204" s="576"/>
      <c r="GP204" s="579"/>
      <c r="GT204" s="583"/>
      <c r="GU204" s="579"/>
      <c r="GV204" s="576"/>
      <c r="GW204" s="576"/>
      <c r="GX204" s="579"/>
      <c r="HB204" s="583"/>
      <c r="HC204" s="579"/>
      <c r="HD204" s="576"/>
      <c r="HE204" s="576"/>
      <c r="HF204" s="579"/>
      <c r="HJ204" s="583"/>
      <c r="HK204" s="579"/>
      <c r="HL204" s="576"/>
      <c r="HM204" s="576"/>
      <c r="HN204" s="579"/>
      <c r="HR204" s="583"/>
      <c r="HS204" s="579"/>
      <c r="HT204" s="576"/>
      <c r="HU204" s="576"/>
      <c r="HV204" s="579"/>
      <c r="HZ204" s="583"/>
      <c r="IA204" s="579"/>
      <c r="IB204" s="576"/>
      <c r="IC204" s="576"/>
      <c r="ID204" s="579"/>
      <c r="IH204" s="583"/>
      <c r="II204" s="579"/>
      <c r="IJ204" s="576"/>
      <c r="IK204" s="576"/>
      <c r="IL204" s="579"/>
      <c r="IP204" s="583"/>
      <c r="IQ204" s="579"/>
      <c r="IR204" s="576"/>
      <c r="IS204" s="576"/>
    </row>
    <row r="205" spans="10:253">
      <c r="J205" s="583"/>
      <c r="K205" s="579"/>
      <c r="L205" s="576"/>
      <c r="M205" s="576"/>
      <c r="N205" s="579"/>
      <c r="R205" s="583"/>
      <c r="S205" s="579"/>
      <c r="T205" s="576"/>
      <c r="U205" s="576"/>
      <c r="V205" s="579"/>
      <c r="Z205" s="583"/>
      <c r="AA205" s="579"/>
      <c r="AB205" s="576"/>
      <c r="AC205" s="576"/>
      <c r="AD205" s="579"/>
      <c r="AH205" s="583"/>
      <c r="AI205" s="579"/>
      <c r="AJ205" s="576"/>
      <c r="AK205" s="576"/>
      <c r="AL205" s="579"/>
      <c r="AP205" s="583"/>
      <c r="AQ205" s="579"/>
      <c r="AR205" s="576"/>
      <c r="AS205" s="576"/>
      <c r="AT205" s="579"/>
      <c r="AX205" s="583"/>
      <c r="AY205" s="579"/>
      <c r="AZ205" s="576"/>
      <c r="BA205" s="576"/>
      <c r="BB205" s="579"/>
      <c r="BF205" s="583"/>
      <c r="BG205" s="579"/>
      <c r="BH205" s="576"/>
      <c r="BI205" s="576"/>
      <c r="BJ205" s="579"/>
      <c r="BN205" s="583"/>
      <c r="BO205" s="579"/>
      <c r="BP205" s="576"/>
      <c r="BQ205" s="576"/>
      <c r="BR205" s="579"/>
      <c r="BV205" s="583"/>
      <c r="BW205" s="579"/>
      <c r="BX205" s="576"/>
      <c r="BY205" s="576"/>
      <c r="BZ205" s="579"/>
      <c r="CD205" s="583"/>
      <c r="CE205" s="579"/>
      <c r="CF205" s="576"/>
      <c r="CG205" s="576"/>
      <c r="CH205" s="579"/>
      <c r="CL205" s="583"/>
      <c r="CM205" s="579"/>
      <c r="CN205" s="576"/>
      <c r="CO205" s="576"/>
      <c r="CP205" s="579"/>
      <c r="CT205" s="583"/>
      <c r="CU205" s="579"/>
      <c r="CV205" s="576"/>
      <c r="CW205" s="576"/>
      <c r="CX205" s="579"/>
      <c r="DB205" s="583"/>
      <c r="DC205" s="579"/>
      <c r="DD205" s="576"/>
      <c r="DE205" s="576"/>
      <c r="DF205" s="579"/>
      <c r="DJ205" s="583"/>
      <c r="DK205" s="579"/>
      <c r="DL205" s="576"/>
      <c r="DM205" s="576"/>
      <c r="DN205" s="579"/>
      <c r="DR205" s="583"/>
      <c r="DS205" s="579"/>
      <c r="DT205" s="576"/>
      <c r="DU205" s="576"/>
      <c r="DV205" s="579"/>
      <c r="DZ205" s="583"/>
      <c r="EA205" s="579"/>
      <c r="EB205" s="576"/>
      <c r="EC205" s="576"/>
      <c r="ED205" s="579"/>
      <c r="EH205" s="583"/>
      <c r="EI205" s="579"/>
      <c r="EJ205" s="576"/>
      <c r="EK205" s="576"/>
      <c r="EL205" s="579"/>
      <c r="EP205" s="583"/>
      <c r="EQ205" s="579"/>
      <c r="ER205" s="576"/>
      <c r="ES205" s="576"/>
      <c r="ET205" s="579"/>
      <c r="EX205" s="583"/>
      <c r="EY205" s="579"/>
      <c r="EZ205" s="576"/>
      <c r="FA205" s="576"/>
      <c r="FB205" s="579"/>
      <c r="FF205" s="583"/>
      <c r="FG205" s="579"/>
      <c r="FH205" s="576"/>
      <c r="FI205" s="576"/>
      <c r="FJ205" s="579"/>
      <c r="FN205" s="583"/>
      <c r="FO205" s="579"/>
      <c r="FP205" s="576"/>
      <c r="FQ205" s="576"/>
      <c r="FR205" s="579"/>
      <c r="FV205" s="583"/>
      <c r="FW205" s="579"/>
      <c r="FX205" s="576"/>
      <c r="FY205" s="576"/>
      <c r="FZ205" s="579"/>
      <c r="GD205" s="583"/>
      <c r="GE205" s="579"/>
      <c r="GF205" s="576"/>
      <c r="GG205" s="576"/>
      <c r="GH205" s="579"/>
      <c r="GL205" s="583"/>
      <c r="GM205" s="579"/>
      <c r="GN205" s="576"/>
      <c r="GO205" s="576"/>
      <c r="GP205" s="579"/>
      <c r="GT205" s="583"/>
      <c r="GU205" s="579"/>
      <c r="GV205" s="576"/>
      <c r="GW205" s="576"/>
      <c r="GX205" s="579"/>
      <c r="HB205" s="583"/>
      <c r="HC205" s="579"/>
      <c r="HD205" s="576"/>
      <c r="HE205" s="576"/>
      <c r="HF205" s="579"/>
      <c r="HJ205" s="583"/>
      <c r="HK205" s="579"/>
      <c r="HL205" s="576"/>
      <c r="HM205" s="576"/>
      <c r="HN205" s="579"/>
      <c r="HR205" s="583"/>
      <c r="HS205" s="579"/>
      <c r="HT205" s="576"/>
      <c r="HU205" s="576"/>
      <c r="HV205" s="579"/>
      <c r="HZ205" s="583"/>
      <c r="IA205" s="579"/>
      <c r="IB205" s="576"/>
      <c r="IC205" s="576"/>
      <c r="ID205" s="579"/>
      <c r="IH205" s="583"/>
      <c r="II205" s="579"/>
      <c r="IJ205" s="576"/>
      <c r="IK205" s="576"/>
      <c r="IL205" s="579"/>
      <c r="IP205" s="583"/>
      <c r="IQ205" s="579"/>
      <c r="IR205" s="576"/>
      <c r="IS205" s="576"/>
    </row>
    <row r="206" spans="10:253">
      <c r="J206" s="583"/>
      <c r="K206" s="579"/>
      <c r="L206" s="576"/>
      <c r="M206" s="576"/>
      <c r="N206" s="579"/>
      <c r="R206" s="583"/>
      <c r="S206" s="579"/>
      <c r="T206" s="576"/>
      <c r="U206" s="576"/>
      <c r="V206" s="579"/>
      <c r="Z206" s="583"/>
      <c r="AA206" s="579"/>
      <c r="AB206" s="576"/>
      <c r="AC206" s="576"/>
      <c r="AD206" s="579"/>
      <c r="AH206" s="583"/>
      <c r="AI206" s="579"/>
      <c r="AJ206" s="576"/>
      <c r="AK206" s="576"/>
      <c r="AL206" s="579"/>
      <c r="AP206" s="583"/>
      <c r="AQ206" s="579"/>
      <c r="AR206" s="576"/>
      <c r="AS206" s="576"/>
      <c r="AT206" s="579"/>
      <c r="AX206" s="583"/>
      <c r="AY206" s="579"/>
      <c r="AZ206" s="576"/>
      <c r="BA206" s="576"/>
      <c r="BB206" s="579"/>
      <c r="BF206" s="583"/>
      <c r="BG206" s="579"/>
      <c r="BH206" s="576"/>
      <c r="BI206" s="576"/>
      <c r="BJ206" s="579"/>
      <c r="BN206" s="583"/>
      <c r="BO206" s="579"/>
      <c r="BP206" s="576"/>
      <c r="BQ206" s="576"/>
      <c r="BR206" s="579"/>
      <c r="BV206" s="583"/>
      <c r="BW206" s="579"/>
      <c r="BX206" s="576"/>
      <c r="BY206" s="576"/>
      <c r="BZ206" s="579"/>
      <c r="CD206" s="583"/>
      <c r="CE206" s="579"/>
      <c r="CF206" s="576"/>
      <c r="CG206" s="576"/>
      <c r="CH206" s="579"/>
      <c r="CL206" s="583"/>
      <c r="CM206" s="579"/>
      <c r="CN206" s="576"/>
      <c r="CO206" s="576"/>
      <c r="CP206" s="579"/>
      <c r="CT206" s="583"/>
      <c r="CU206" s="579"/>
      <c r="CV206" s="576"/>
      <c r="CW206" s="576"/>
      <c r="CX206" s="579"/>
      <c r="DB206" s="583"/>
      <c r="DC206" s="579"/>
      <c r="DD206" s="576"/>
      <c r="DE206" s="576"/>
      <c r="DF206" s="579"/>
      <c r="DJ206" s="583"/>
      <c r="DK206" s="579"/>
      <c r="DL206" s="576"/>
      <c r="DM206" s="576"/>
      <c r="DN206" s="579"/>
      <c r="DR206" s="583"/>
      <c r="DS206" s="579"/>
      <c r="DT206" s="576"/>
      <c r="DU206" s="576"/>
      <c r="DV206" s="579"/>
      <c r="DZ206" s="583"/>
      <c r="EA206" s="579"/>
      <c r="EB206" s="576"/>
      <c r="EC206" s="576"/>
      <c r="ED206" s="579"/>
      <c r="EH206" s="583"/>
      <c r="EI206" s="579"/>
      <c r="EJ206" s="576"/>
      <c r="EK206" s="576"/>
      <c r="EL206" s="579"/>
      <c r="EP206" s="583"/>
      <c r="EQ206" s="579"/>
      <c r="ER206" s="576"/>
      <c r="ES206" s="576"/>
      <c r="ET206" s="579"/>
      <c r="EX206" s="583"/>
      <c r="EY206" s="579"/>
      <c r="EZ206" s="576"/>
      <c r="FA206" s="576"/>
      <c r="FB206" s="579"/>
      <c r="FF206" s="583"/>
      <c r="FG206" s="579"/>
      <c r="FH206" s="576"/>
      <c r="FI206" s="576"/>
      <c r="FJ206" s="579"/>
      <c r="FN206" s="583"/>
      <c r="FO206" s="579"/>
      <c r="FP206" s="576"/>
      <c r="FQ206" s="576"/>
      <c r="FR206" s="579"/>
      <c r="FV206" s="583"/>
      <c r="FW206" s="579"/>
      <c r="FX206" s="576"/>
      <c r="FY206" s="576"/>
      <c r="FZ206" s="579"/>
      <c r="GD206" s="583"/>
      <c r="GE206" s="579"/>
      <c r="GF206" s="576"/>
      <c r="GG206" s="576"/>
      <c r="GH206" s="579"/>
      <c r="GL206" s="583"/>
      <c r="GM206" s="579"/>
      <c r="GN206" s="576"/>
      <c r="GO206" s="576"/>
      <c r="GP206" s="579"/>
      <c r="GT206" s="583"/>
      <c r="GU206" s="579"/>
      <c r="GV206" s="576"/>
      <c r="GW206" s="576"/>
      <c r="GX206" s="579"/>
      <c r="HB206" s="583"/>
      <c r="HC206" s="579"/>
      <c r="HD206" s="576"/>
      <c r="HE206" s="576"/>
      <c r="HF206" s="579"/>
      <c r="HJ206" s="583"/>
      <c r="HK206" s="579"/>
      <c r="HL206" s="576"/>
      <c r="HM206" s="576"/>
      <c r="HN206" s="579"/>
      <c r="HR206" s="583"/>
      <c r="HS206" s="579"/>
      <c r="HT206" s="576"/>
      <c r="HU206" s="576"/>
      <c r="HV206" s="579"/>
      <c r="HZ206" s="583"/>
      <c r="IA206" s="579"/>
      <c r="IB206" s="576"/>
      <c r="IC206" s="576"/>
      <c r="ID206" s="579"/>
      <c r="IH206" s="583"/>
      <c r="II206" s="579"/>
      <c r="IJ206" s="576"/>
      <c r="IK206" s="576"/>
      <c r="IL206" s="579"/>
      <c r="IP206" s="583"/>
      <c r="IQ206" s="579"/>
      <c r="IR206" s="576"/>
      <c r="IS206" s="576"/>
    </row>
    <row r="207" spans="10:253">
      <c r="J207" s="583"/>
      <c r="K207" s="579"/>
      <c r="L207" s="576"/>
      <c r="M207" s="576"/>
      <c r="N207" s="579"/>
      <c r="R207" s="583"/>
      <c r="S207" s="579"/>
      <c r="T207" s="576"/>
      <c r="U207" s="576"/>
      <c r="V207" s="579"/>
      <c r="Z207" s="583"/>
      <c r="AA207" s="579"/>
      <c r="AB207" s="576"/>
      <c r="AC207" s="576"/>
      <c r="AD207" s="579"/>
      <c r="AH207" s="583"/>
      <c r="AI207" s="579"/>
      <c r="AJ207" s="576"/>
      <c r="AK207" s="576"/>
      <c r="AL207" s="579"/>
      <c r="AP207" s="583"/>
      <c r="AQ207" s="579"/>
      <c r="AR207" s="576"/>
      <c r="AS207" s="576"/>
      <c r="AT207" s="579"/>
      <c r="AX207" s="583"/>
      <c r="AY207" s="579"/>
      <c r="AZ207" s="576"/>
      <c r="BA207" s="576"/>
      <c r="BB207" s="579"/>
      <c r="BF207" s="583"/>
      <c r="BG207" s="579"/>
      <c r="BH207" s="576"/>
      <c r="BI207" s="576"/>
      <c r="BJ207" s="579"/>
      <c r="BN207" s="583"/>
      <c r="BO207" s="579"/>
      <c r="BP207" s="576"/>
      <c r="BQ207" s="576"/>
      <c r="BR207" s="579"/>
      <c r="BV207" s="583"/>
      <c r="BW207" s="579"/>
      <c r="BX207" s="576"/>
      <c r="BY207" s="576"/>
      <c r="BZ207" s="579"/>
      <c r="CD207" s="583"/>
      <c r="CE207" s="579"/>
      <c r="CF207" s="576"/>
      <c r="CG207" s="576"/>
      <c r="CH207" s="579"/>
      <c r="CL207" s="583"/>
      <c r="CM207" s="579"/>
      <c r="CN207" s="576"/>
      <c r="CO207" s="576"/>
      <c r="CP207" s="579"/>
      <c r="CT207" s="583"/>
      <c r="CU207" s="579"/>
      <c r="CV207" s="576"/>
      <c r="CW207" s="576"/>
      <c r="CX207" s="579"/>
      <c r="DB207" s="583"/>
      <c r="DC207" s="579"/>
      <c r="DD207" s="576"/>
      <c r="DE207" s="576"/>
      <c r="DF207" s="579"/>
      <c r="DJ207" s="583"/>
      <c r="DK207" s="579"/>
      <c r="DL207" s="576"/>
      <c r="DM207" s="576"/>
      <c r="DN207" s="579"/>
      <c r="DR207" s="583"/>
      <c r="DS207" s="579"/>
      <c r="DT207" s="576"/>
      <c r="DU207" s="576"/>
      <c r="DV207" s="579"/>
      <c r="DZ207" s="583"/>
      <c r="EA207" s="579"/>
      <c r="EB207" s="576"/>
      <c r="EC207" s="576"/>
      <c r="ED207" s="579"/>
      <c r="EH207" s="583"/>
      <c r="EI207" s="579"/>
      <c r="EJ207" s="576"/>
      <c r="EK207" s="576"/>
      <c r="EL207" s="579"/>
      <c r="EP207" s="583"/>
      <c r="EQ207" s="579"/>
      <c r="ER207" s="576"/>
      <c r="ES207" s="576"/>
      <c r="ET207" s="579"/>
      <c r="EX207" s="583"/>
      <c r="EY207" s="579"/>
      <c r="EZ207" s="576"/>
      <c r="FA207" s="576"/>
      <c r="FB207" s="579"/>
      <c r="FF207" s="583"/>
      <c r="FG207" s="579"/>
      <c r="FH207" s="576"/>
      <c r="FI207" s="576"/>
      <c r="FJ207" s="579"/>
      <c r="FN207" s="583"/>
      <c r="FO207" s="579"/>
      <c r="FP207" s="576"/>
      <c r="FQ207" s="576"/>
      <c r="FR207" s="579"/>
      <c r="FV207" s="583"/>
      <c r="FW207" s="579"/>
      <c r="FX207" s="576"/>
      <c r="FY207" s="576"/>
      <c r="FZ207" s="579"/>
      <c r="GD207" s="583"/>
      <c r="GE207" s="579"/>
      <c r="GF207" s="576"/>
      <c r="GG207" s="576"/>
      <c r="GH207" s="579"/>
      <c r="GL207" s="583"/>
      <c r="GM207" s="579"/>
      <c r="GN207" s="576"/>
      <c r="GO207" s="576"/>
      <c r="GP207" s="579"/>
      <c r="GT207" s="583"/>
      <c r="GU207" s="579"/>
      <c r="GV207" s="576"/>
      <c r="GW207" s="576"/>
      <c r="GX207" s="579"/>
      <c r="HB207" s="583"/>
      <c r="HC207" s="579"/>
      <c r="HD207" s="576"/>
      <c r="HE207" s="576"/>
      <c r="HF207" s="579"/>
      <c r="HJ207" s="583"/>
      <c r="HK207" s="579"/>
      <c r="HL207" s="576"/>
      <c r="HM207" s="576"/>
      <c r="HN207" s="579"/>
      <c r="HR207" s="583"/>
      <c r="HS207" s="579"/>
      <c r="HT207" s="576"/>
      <c r="HU207" s="576"/>
      <c r="HV207" s="579"/>
      <c r="HZ207" s="583"/>
      <c r="IA207" s="579"/>
      <c r="IB207" s="576"/>
      <c r="IC207" s="576"/>
      <c r="ID207" s="579"/>
      <c r="IH207" s="583"/>
      <c r="II207" s="579"/>
      <c r="IJ207" s="576"/>
      <c r="IK207" s="576"/>
      <c r="IL207" s="579"/>
      <c r="IP207" s="583"/>
      <c r="IQ207" s="579"/>
      <c r="IR207" s="576"/>
      <c r="IS207" s="576"/>
    </row>
    <row r="208" spans="10:253">
      <c r="J208" s="583"/>
      <c r="K208" s="579"/>
      <c r="L208" s="576"/>
      <c r="M208" s="576"/>
      <c r="N208" s="579"/>
      <c r="R208" s="583"/>
      <c r="S208" s="579"/>
      <c r="T208" s="576"/>
      <c r="U208" s="576"/>
      <c r="V208" s="579"/>
      <c r="Z208" s="583"/>
      <c r="AA208" s="579"/>
      <c r="AB208" s="576"/>
      <c r="AC208" s="576"/>
      <c r="AD208" s="579"/>
      <c r="AH208" s="583"/>
      <c r="AI208" s="579"/>
      <c r="AJ208" s="576"/>
      <c r="AK208" s="576"/>
      <c r="AL208" s="579"/>
      <c r="AP208" s="583"/>
      <c r="AQ208" s="579"/>
      <c r="AR208" s="576"/>
      <c r="AS208" s="576"/>
      <c r="AT208" s="579"/>
      <c r="AX208" s="583"/>
      <c r="AY208" s="579"/>
      <c r="AZ208" s="576"/>
      <c r="BA208" s="576"/>
      <c r="BB208" s="579"/>
      <c r="BF208" s="583"/>
      <c r="BG208" s="579"/>
      <c r="BH208" s="576"/>
      <c r="BI208" s="576"/>
      <c r="BJ208" s="579"/>
      <c r="BN208" s="583"/>
      <c r="BO208" s="579"/>
      <c r="BP208" s="576"/>
      <c r="BQ208" s="576"/>
      <c r="BR208" s="579"/>
      <c r="BV208" s="583"/>
      <c r="BW208" s="579"/>
      <c r="BX208" s="576"/>
      <c r="BY208" s="576"/>
      <c r="BZ208" s="579"/>
      <c r="CD208" s="583"/>
      <c r="CE208" s="579"/>
      <c r="CF208" s="576"/>
      <c r="CG208" s="576"/>
      <c r="CH208" s="579"/>
      <c r="CL208" s="583"/>
      <c r="CM208" s="579"/>
      <c r="CN208" s="576"/>
      <c r="CO208" s="576"/>
      <c r="CP208" s="579"/>
      <c r="CT208" s="583"/>
      <c r="CU208" s="579"/>
      <c r="CV208" s="576"/>
      <c r="CW208" s="576"/>
      <c r="CX208" s="579"/>
      <c r="DB208" s="583"/>
      <c r="DC208" s="579"/>
      <c r="DD208" s="576"/>
      <c r="DE208" s="576"/>
      <c r="DF208" s="579"/>
      <c r="DJ208" s="583"/>
      <c r="DK208" s="579"/>
      <c r="DL208" s="576"/>
      <c r="DM208" s="576"/>
      <c r="DN208" s="579"/>
      <c r="DR208" s="583"/>
      <c r="DS208" s="579"/>
      <c r="DT208" s="576"/>
      <c r="DU208" s="576"/>
      <c r="DV208" s="579"/>
      <c r="DZ208" s="583"/>
      <c r="EA208" s="579"/>
      <c r="EB208" s="576"/>
      <c r="EC208" s="576"/>
      <c r="ED208" s="579"/>
      <c r="EH208" s="583"/>
      <c r="EI208" s="579"/>
      <c r="EJ208" s="576"/>
      <c r="EK208" s="576"/>
      <c r="EL208" s="579"/>
      <c r="EP208" s="583"/>
      <c r="EQ208" s="579"/>
      <c r="ER208" s="576"/>
      <c r="ES208" s="576"/>
      <c r="ET208" s="579"/>
      <c r="EX208" s="583"/>
      <c r="EY208" s="579"/>
      <c r="EZ208" s="576"/>
      <c r="FA208" s="576"/>
      <c r="FB208" s="579"/>
      <c r="FF208" s="583"/>
      <c r="FG208" s="579"/>
      <c r="FH208" s="576"/>
      <c r="FI208" s="576"/>
      <c r="FJ208" s="579"/>
      <c r="FN208" s="583"/>
      <c r="FO208" s="579"/>
      <c r="FP208" s="576"/>
      <c r="FQ208" s="576"/>
      <c r="FR208" s="579"/>
      <c r="FV208" s="583"/>
      <c r="FW208" s="579"/>
      <c r="FX208" s="576"/>
      <c r="FY208" s="576"/>
      <c r="FZ208" s="579"/>
      <c r="GD208" s="583"/>
      <c r="GE208" s="579"/>
      <c r="GF208" s="576"/>
      <c r="GG208" s="576"/>
      <c r="GH208" s="579"/>
      <c r="GL208" s="583"/>
      <c r="GM208" s="579"/>
      <c r="GN208" s="576"/>
      <c r="GO208" s="576"/>
      <c r="GP208" s="579"/>
      <c r="GT208" s="583"/>
      <c r="GU208" s="579"/>
      <c r="GV208" s="576"/>
      <c r="GW208" s="576"/>
      <c r="GX208" s="579"/>
      <c r="HB208" s="583"/>
      <c r="HC208" s="579"/>
      <c r="HD208" s="576"/>
      <c r="HE208" s="576"/>
      <c r="HF208" s="579"/>
      <c r="HJ208" s="583"/>
      <c r="HK208" s="579"/>
      <c r="HL208" s="576"/>
      <c r="HM208" s="576"/>
      <c r="HN208" s="579"/>
      <c r="HR208" s="583"/>
      <c r="HS208" s="579"/>
      <c r="HT208" s="576"/>
      <c r="HU208" s="576"/>
      <c r="HV208" s="579"/>
      <c r="HZ208" s="583"/>
      <c r="IA208" s="579"/>
      <c r="IB208" s="576"/>
      <c r="IC208" s="576"/>
      <c r="ID208" s="579"/>
      <c r="IH208" s="583"/>
      <c r="II208" s="579"/>
      <c r="IJ208" s="576"/>
      <c r="IK208" s="576"/>
      <c r="IL208" s="579"/>
      <c r="IP208" s="583"/>
      <c r="IQ208" s="579"/>
      <c r="IR208" s="576"/>
      <c r="IS208" s="576"/>
    </row>
    <row r="223" ht="14.25" customHeight="1"/>
    <row r="284" spans="1:11" s="577" customFormat="1">
      <c r="A284" s="578"/>
      <c r="B284" s="575"/>
      <c r="C284" s="575"/>
      <c r="D284" s="575"/>
      <c r="E284" s="579"/>
      <c r="F284" s="579"/>
      <c r="G284" s="576"/>
      <c r="H284" s="576"/>
      <c r="I284" s="575"/>
      <c r="J284" s="575"/>
      <c r="K284" s="575"/>
    </row>
  </sheetData>
  <mergeCells count="2">
    <mergeCell ref="A1:H1"/>
    <mergeCell ref="A55:H55"/>
  </mergeCells>
  <pageMargins left="0.78740157480314965" right="0.15748031496062992" top="0.98425196850393704" bottom="0.98425196850393704" header="0" footer="0"/>
  <pageSetup paperSize="9" orientation="portrait" r:id="rId1"/>
  <headerFooter alignWithMargins="0">
    <oddFooter>Stran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26"/>
  <sheetViews>
    <sheetView view="pageBreakPreview" topLeftCell="A37" zoomScaleNormal="100" zoomScaleSheetLayoutView="100" workbookViewId="0">
      <selection activeCell="F61" sqref="F61"/>
    </sheetView>
  </sheetViews>
  <sheetFormatPr defaultColWidth="9.140625" defaultRowHeight="12.75"/>
  <cols>
    <col min="1" max="1" width="4.5703125" style="578" customWidth="1"/>
    <col min="2" max="2" width="38.140625" style="575" customWidth="1"/>
    <col min="3" max="3" width="0" style="575" hidden="1" customWidth="1"/>
    <col min="4" max="4" width="6.5703125" style="575" hidden="1" customWidth="1"/>
    <col min="5" max="5" width="7.85546875" style="579" customWidth="1"/>
    <col min="6" max="6" width="8.42578125" style="579" customWidth="1"/>
    <col min="7" max="7" width="9.28515625" style="576" customWidth="1"/>
    <col min="8" max="8" width="11.85546875" style="576" customWidth="1"/>
    <col min="9" max="9" width="14.5703125" style="575" customWidth="1"/>
    <col min="10" max="10" width="12.28515625" style="575" bestFit="1" customWidth="1"/>
    <col min="11" max="11" width="11.85546875" style="575" bestFit="1" customWidth="1"/>
    <col min="12" max="12" width="10.7109375" style="575" bestFit="1" customWidth="1"/>
    <col min="13" max="16384" width="9.140625" style="575"/>
  </cols>
  <sheetData>
    <row r="1" spans="1:9">
      <c r="A1" s="704" t="s">
        <v>782</v>
      </c>
      <c r="B1" s="705"/>
      <c r="C1" s="705"/>
      <c r="D1" s="705"/>
      <c r="E1" s="705"/>
      <c r="F1" s="705"/>
      <c r="G1" s="705"/>
      <c r="H1" s="705"/>
    </row>
    <row r="3" spans="1:9">
      <c r="A3" s="580" t="s">
        <v>576</v>
      </c>
      <c r="B3" s="577" t="s">
        <v>577</v>
      </c>
      <c r="E3" s="579" t="s">
        <v>849</v>
      </c>
      <c r="F3" s="579" t="s">
        <v>850</v>
      </c>
      <c r="G3" s="634" t="s">
        <v>851</v>
      </c>
      <c r="H3" s="634" t="s">
        <v>852</v>
      </c>
    </row>
    <row r="4" spans="1:9">
      <c r="G4" s="575"/>
      <c r="H4" s="575"/>
    </row>
    <row r="5" spans="1:9">
      <c r="A5" s="579" t="s">
        <v>884</v>
      </c>
      <c r="B5" s="579" t="s">
        <v>848</v>
      </c>
      <c r="C5" s="579"/>
      <c r="D5" s="579"/>
      <c r="E5" s="579" t="s">
        <v>591</v>
      </c>
      <c r="F5" s="579">
        <v>1016</v>
      </c>
      <c r="G5" s="579"/>
      <c r="H5" s="579"/>
      <c r="I5" s="579"/>
    </row>
    <row r="6" spans="1:9">
      <c r="A6" s="579"/>
      <c r="B6" s="579" t="s">
        <v>788</v>
      </c>
      <c r="C6" s="579"/>
      <c r="D6" s="579"/>
      <c r="G6" s="579"/>
      <c r="H6" s="579"/>
      <c r="I6" s="579"/>
    </row>
    <row r="7" spans="1:9">
      <c r="A7" s="579" t="s">
        <v>885</v>
      </c>
      <c r="B7" s="575" t="s">
        <v>787</v>
      </c>
      <c r="E7" s="579" t="s">
        <v>479</v>
      </c>
      <c r="F7" s="579">
        <v>4</v>
      </c>
      <c r="H7" s="634"/>
      <c r="I7" s="579"/>
    </row>
    <row r="8" spans="1:9">
      <c r="A8" s="631"/>
      <c r="H8" s="634"/>
      <c r="I8" s="579"/>
    </row>
    <row r="9" spans="1:9">
      <c r="A9" s="631"/>
      <c r="H9" s="634"/>
      <c r="I9" s="579"/>
    </row>
    <row r="10" spans="1:9">
      <c r="A10" s="629" t="s">
        <v>578</v>
      </c>
      <c r="B10" s="630" t="s">
        <v>579</v>
      </c>
      <c r="C10" s="579"/>
      <c r="D10" s="579"/>
      <c r="G10" s="579"/>
      <c r="H10" s="579"/>
      <c r="I10" s="579"/>
    </row>
    <row r="11" spans="1:9">
      <c r="A11" s="629"/>
      <c r="B11" s="630"/>
      <c r="C11" s="579"/>
      <c r="D11" s="579"/>
      <c r="G11" s="579"/>
      <c r="H11" s="579"/>
      <c r="I11" s="579"/>
    </row>
    <row r="12" spans="1:9">
      <c r="A12" s="579" t="s">
        <v>783</v>
      </c>
      <c r="B12" s="631" t="s">
        <v>790</v>
      </c>
      <c r="C12" s="579"/>
      <c r="D12" s="579"/>
      <c r="G12" s="579"/>
      <c r="H12" s="579"/>
      <c r="I12" s="579"/>
    </row>
    <row r="13" spans="1:9">
      <c r="A13" s="579"/>
      <c r="B13" s="631" t="s">
        <v>791</v>
      </c>
      <c r="C13" s="579"/>
      <c r="D13" s="579"/>
      <c r="G13" s="579"/>
      <c r="H13" s="579"/>
      <c r="I13" s="579"/>
    </row>
    <row r="14" spans="1:9">
      <c r="A14" s="579"/>
      <c r="B14" s="631" t="s">
        <v>792</v>
      </c>
      <c r="C14" s="579"/>
      <c r="D14" s="579"/>
      <c r="E14" s="579" t="s">
        <v>479</v>
      </c>
      <c r="F14" s="579">
        <v>30</v>
      </c>
      <c r="G14" s="579"/>
      <c r="H14" s="579"/>
      <c r="I14" s="579"/>
    </row>
    <row r="15" spans="1:9">
      <c r="A15" s="579"/>
      <c r="B15" s="631"/>
      <c r="C15" s="579"/>
      <c r="D15" s="579"/>
      <c r="G15" s="579"/>
      <c r="H15" s="579"/>
      <c r="I15" s="579"/>
    </row>
    <row r="16" spans="1:9">
      <c r="A16" s="579" t="s">
        <v>784</v>
      </c>
      <c r="B16" s="631" t="s">
        <v>845</v>
      </c>
      <c r="C16" s="579"/>
      <c r="D16" s="579"/>
      <c r="G16" s="579"/>
      <c r="H16" s="579"/>
      <c r="I16" s="579"/>
    </row>
    <row r="17" spans="1:9">
      <c r="A17" s="579"/>
      <c r="B17" s="631" t="s">
        <v>793</v>
      </c>
      <c r="C17" s="579"/>
      <c r="D17" s="579"/>
      <c r="G17" s="579"/>
      <c r="H17" s="579"/>
      <c r="I17" s="579"/>
    </row>
    <row r="18" spans="1:9">
      <c r="A18" s="579"/>
      <c r="B18" s="631" t="s">
        <v>794</v>
      </c>
      <c r="C18" s="579"/>
      <c r="D18" s="579"/>
      <c r="E18" s="579" t="s">
        <v>479</v>
      </c>
      <c r="F18" s="579">
        <v>4</v>
      </c>
      <c r="G18" s="579"/>
      <c r="H18" s="579"/>
      <c r="I18" s="579"/>
    </row>
    <row r="19" spans="1:9">
      <c r="A19" s="579"/>
      <c r="B19" s="631"/>
      <c r="C19" s="579"/>
      <c r="D19" s="579"/>
      <c r="G19" s="579"/>
      <c r="H19" s="579"/>
      <c r="I19" s="579"/>
    </row>
    <row r="20" spans="1:9">
      <c r="A20" s="579" t="s">
        <v>785</v>
      </c>
      <c r="B20" s="631" t="s">
        <v>795</v>
      </c>
      <c r="C20" s="579"/>
      <c r="D20" s="579"/>
      <c r="G20" s="579"/>
      <c r="H20" s="579"/>
      <c r="I20" s="579"/>
    </row>
    <row r="21" spans="1:9">
      <c r="A21" s="579"/>
      <c r="B21" s="631" t="s">
        <v>796</v>
      </c>
      <c r="C21" s="579"/>
      <c r="D21" s="579"/>
      <c r="G21" s="579"/>
      <c r="H21" s="579"/>
      <c r="I21" s="579"/>
    </row>
    <row r="22" spans="1:9">
      <c r="A22" s="579"/>
      <c r="B22" s="631" t="s">
        <v>797</v>
      </c>
      <c r="C22" s="579"/>
      <c r="D22" s="579"/>
      <c r="G22" s="579"/>
      <c r="H22" s="579"/>
      <c r="I22" s="579"/>
    </row>
    <row r="23" spans="1:9">
      <c r="A23" s="579"/>
      <c r="B23" s="631" t="s">
        <v>798</v>
      </c>
      <c r="C23" s="579"/>
      <c r="D23" s="579"/>
      <c r="E23" s="579" t="s">
        <v>591</v>
      </c>
      <c r="F23" s="579">
        <v>859</v>
      </c>
      <c r="G23" s="579"/>
      <c r="H23" s="579"/>
      <c r="I23" s="579"/>
    </row>
    <row r="24" spans="1:9">
      <c r="A24" s="579"/>
      <c r="B24" s="631"/>
      <c r="C24" s="579"/>
      <c r="D24" s="579"/>
      <c r="G24" s="579"/>
      <c r="H24" s="579"/>
      <c r="I24" s="579"/>
    </row>
    <row r="25" spans="1:9">
      <c r="A25" s="579" t="s">
        <v>786</v>
      </c>
      <c r="B25" s="631" t="s">
        <v>799</v>
      </c>
      <c r="C25" s="579"/>
      <c r="D25" s="579"/>
      <c r="G25" s="579"/>
      <c r="H25" s="579"/>
      <c r="I25" s="579"/>
    </row>
    <row r="26" spans="1:9">
      <c r="A26" s="579"/>
      <c r="B26" s="631" t="s">
        <v>800</v>
      </c>
      <c r="C26" s="579"/>
      <c r="D26" s="579"/>
      <c r="G26" s="579"/>
      <c r="H26" s="579"/>
      <c r="I26" s="579"/>
    </row>
    <row r="27" spans="1:9">
      <c r="A27" s="579"/>
      <c r="B27" s="631" t="s">
        <v>801</v>
      </c>
      <c r="C27" s="579"/>
      <c r="D27" s="579"/>
      <c r="E27" s="579" t="s">
        <v>802</v>
      </c>
      <c r="F27" s="579">
        <f>F23</f>
        <v>859</v>
      </c>
      <c r="G27" s="579"/>
      <c r="H27" s="579"/>
      <c r="I27" s="579"/>
    </row>
    <row r="28" spans="1:9">
      <c r="A28" s="579"/>
      <c r="B28" s="631"/>
      <c r="C28" s="579"/>
      <c r="D28" s="579"/>
      <c r="G28" s="579"/>
      <c r="H28" s="579"/>
      <c r="I28" s="579"/>
    </row>
    <row r="29" spans="1:9">
      <c r="A29" s="579" t="s">
        <v>789</v>
      </c>
      <c r="B29" s="631" t="s">
        <v>795</v>
      </c>
      <c r="C29" s="579"/>
      <c r="D29" s="579"/>
      <c r="G29" s="579"/>
      <c r="H29" s="579"/>
      <c r="I29" s="579"/>
    </row>
    <row r="30" spans="1:9">
      <c r="A30" s="579"/>
      <c r="B30" s="631" t="s">
        <v>803</v>
      </c>
      <c r="C30" s="579"/>
      <c r="D30" s="579"/>
      <c r="G30" s="579"/>
      <c r="H30" s="579"/>
      <c r="I30" s="579"/>
    </row>
    <row r="31" spans="1:9">
      <c r="A31" s="579"/>
      <c r="B31" s="631" t="s">
        <v>804</v>
      </c>
      <c r="C31" s="579"/>
      <c r="D31" s="579"/>
      <c r="G31" s="579"/>
      <c r="H31" s="579"/>
      <c r="I31" s="579"/>
    </row>
    <row r="32" spans="1:9">
      <c r="A32" s="579"/>
      <c r="B32" s="631" t="s">
        <v>805</v>
      </c>
      <c r="C32" s="579"/>
      <c r="D32" s="579"/>
      <c r="G32" s="579"/>
      <c r="H32" s="579"/>
      <c r="I32" s="579"/>
    </row>
    <row r="33" spans="1:9">
      <c r="A33" s="579"/>
      <c r="B33" s="631" t="s">
        <v>806</v>
      </c>
      <c r="C33" s="579"/>
      <c r="D33" s="579"/>
      <c r="G33" s="579"/>
      <c r="H33" s="579"/>
      <c r="I33" s="579"/>
    </row>
    <row r="34" spans="1:9">
      <c r="A34" s="579"/>
      <c r="B34" s="631" t="s">
        <v>807</v>
      </c>
      <c r="C34" s="579"/>
      <c r="D34" s="579"/>
      <c r="G34" s="579"/>
      <c r="H34" s="579"/>
      <c r="I34" s="579"/>
    </row>
    <row r="35" spans="1:9">
      <c r="A35" s="579"/>
      <c r="B35" s="631" t="s">
        <v>808</v>
      </c>
      <c r="C35" s="579"/>
      <c r="D35" s="579"/>
      <c r="E35" s="579" t="s">
        <v>591</v>
      </c>
      <c r="F35" s="579">
        <v>157</v>
      </c>
      <c r="G35" s="579"/>
      <c r="H35" s="579"/>
      <c r="I35" s="579"/>
    </row>
    <row r="36" spans="1:9">
      <c r="A36" s="579"/>
      <c r="B36" s="631"/>
      <c r="C36" s="579"/>
      <c r="D36" s="579"/>
      <c r="G36" s="579"/>
      <c r="H36" s="579"/>
      <c r="I36" s="579"/>
    </row>
    <row r="37" spans="1:9">
      <c r="A37" s="579" t="s">
        <v>809</v>
      </c>
      <c r="B37" s="631" t="s">
        <v>810</v>
      </c>
      <c r="C37" s="579"/>
      <c r="D37" s="579"/>
      <c r="G37" s="579"/>
      <c r="H37" s="579"/>
      <c r="I37" s="579"/>
    </row>
    <row r="38" spans="1:9">
      <c r="A38" s="579"/>
      <c r="B38" s="631" t="s">
        <v>811</v>
      </c>
      <c r="C38" s="579"/>
      <c r="D38" s="579"/>
      <c r="E38" s="579" t="s">
        <v>802</v>
      </c>
      <c r="F38" s="579">
        <v>2032</v>
      </c>
      <c r="G38" s="579"/>
      <c r="H38" s="579"/>
      <c r="I38" s="579"/>
    </row>
    <row r="39" spans="1:9">
      <c r="A39" s="579"/>
      <c r="B39" s="631"/>
      <c r="C39" s="579"/>
      <c r="D39" s="579"/>
      <c r="G39" s="579"/>
      <c r="H39" s="579"/>
      <c r="I39" s="579"/>
    </row>
    <row r="40" spans="1:9">
      <c r="A40" s="579" t="s">
        <v>812</v>
      </c>
      <c r="B40" s="631" t="s">
        <v>860</v>
      </c>
      <c r="E40" s="579" t="s">
        <v>479</v>
      </c>
      <c r="F40" s="579">
        <v>1</v>
      </c>
      <c r="H40" s="634"/>
      <c r="I40" s="579"/>
    </row>
    <row r="41" spans="1:9">
      <c r="A41" s="579"/>
      <c r="B41" s="631"/>
      <c r="C41" s="579"/>
      <c r="D41" s="579"/>
      <c r="G41" s="579"/>
      <c r="H41" s="579"/>
      <c r="I41" s="579"/>
    </row>
    <row r="42" spans="1:9">
      <c r="A42" s="579" t="s">
        <v>813</v>
      </c>
      <c r="B42" s="631" t="s">
        <v>814</v>
      </c>
      <c r="C42" s="579"/>
      <c r="D42" s="579"/>
      <c r="G42" s="579"/>
      <c r="H42" s="579"/>
      <c r="I42" s="579"/>
    </row>
    <row r="43" spans="1:9">
      <c r="A43" s="579"/>
      <c r="B43" s="631" t="s">
        <v>815</v>
      </c>
      <c r="C43" s="579"/>
      <c r="D43" s="579"/>
      <c r="E43" s="579" t="s">
        <v>479</v>
      </c>
      <c r="F43" s="579">
        <v>2</v>
      </c>
      <c r="G43" s="579"/>
      <c r="H43" s="579"/>
      <c r="I43" s="579"/>
    </row>
    <row r="44" spans="1:9">
      <c r="A44" s="579"/>
      <c r="B44" s="631"/>
      <c r="C44" s="579"/>
      <c r="D44" s="579"/>
      <c r="G44" s="579"/>
      <c r="H44" s="579"/>
      <c r="I44" s="579"/>
    </row>
    <row r="45" spans="1:9" ht="51">
      <c r="A45" s="645" t="s">
        <v>816</v>
      </c>
      <c r="B45" s="664" t="s">
        <v>846</v>
      </c>
      <c r="C45" s="579"/>
      <c r="D45" s="579"/>
      <c r="E45" s="579" t="s">
        <v>607</v>
      </c>
      <c r="F45" s="579">
        <v>120</v>
      </c>
      <c r="G45" s="579"/>
      <c r="H45" s="579" t="s">
        <v>864</v>
      </c>
      <c r="I45" s="579"/>
    </row>
    <row r="46" spans="1:9">
      <c r="A46" s="579"/>
      <c r="B46" s="631"/>
      <c r="C46" s="579"/>
      <c r="D46" s="579"/>
      <c r="G46" s="579"/>
      <c r="H46" s="579"/>
      <c r="I46" s="579"/>
    </row>
    <row r="47" spans="1:9">
      <c r="A47" s="579"/>
      <c r="B47" s="631"/>
      <c r="C47" s="579"/>
      <c r="D47" s="579"/>
      <c r="G47" s="576" t="s">
        <v>863</v>
      </c>
      <c r="H47" s="647"/>
      <c r="I47" s="579"/>
    </row>
    <row r="48" spans="1:9">
      <c r="A48" s="579"/>
      <c r="B48" s="631"/>
      <c r="C48" s="579"/>
      <c r="D48" s="579"/>
      <c r="G48" s="579"/>
      <c r="H48" s="579"/>
      <c r="I48" s="579"/>
    </row>
    <row r="49" spans="1:9">
      <c r="A49" s="579"/>
      <c r="B49" s="631"/>
      <c r="C49" s="579"/>
      <c r="D49" s="579"/>
      <c r="G49" s="579"/>
      <c r="H49" s="579"/>
      <c r="I49" s="579"/>
    </row>
    <row r="50" spans="1:9">
      <c r="A50" s="579"/>
      <c r="B50" s="631"/>
      <c r="C50" s="579"/>
      <c r="D50" s="579"/>
      <c r="G50" s="579"/>
      <c r="H50" s="579"/>
      <c r="I50" s="579"/>
    </row>
    <row r="51" spans="1:9">
      <c r="A51" s="579"/>
      <c r="B51" s="579"/>
      <c r="C51" s="579"/>
      <c r="D51" s="579"/>
      <c r="G51" s="579"/>
      <c r="H51" s="579"/>
      <c r="I51" s="579"/>
    </row>
    <row r="52" spans="1:9">
      <c r="A52" s="579"/>
      <c r="B52" s="579"/>
      <c r="C52" s="579"/>
      <c r="D52" s="579"/>
      <c r="G52" s="579"/>
      <c r="H52" s="579"/>
      <c r="I52" s="579"/>
    </row>
    <row r="53" spans="1:9">
      <c r="A53" s="579"/>
      <c r="B53" s="579"/>
      <c r="C53" s="579"/>
      <c r="D53" s="579"/>
      <c r="G53" s="579"/>
      <c r="H53" s="579"/>
      <c r="I53" s="579"/>
    </row>
    <row r="54" spans="1:9">
      <c r="A54" s="579"/>
      <c r="B54" s="579"/>
      <c r="C54" s="579"/>
      <c r="D54" s="579"/>
      <c r="G54" s="579"/>
      <c r="H54" s="579"/>
      <c r="I54" s="579"/>
    </row>
    <row r="55" spans="1:9">
      <c r="A55" s="704" t="s">
        <v>817</v>
      </c>
      <c r="B55" s="704"/>
      <c r="C55" s="704"/>
      <c r="D55" s="704"/>
      <c r="E55" s="704"/>
      <c r="F55" s="704"/>
      <c r="G55" s="704"/>
      <c r="H55" s="704"/>
      <c r="I55" s="579"/>
    </row>
    <row r="56" spans="1:9">
      <c r="A56" s="579"/>
      <c r="B56" s="579"/>
      <c r="C56" s="579"/>
      <c r="D56" s="579"/>
      <c r="G56" s="579"/>
      <c r="H56" s="634"/>
      <c r="I56" s="579"/>
    </row>
    <row r="57" spans="1:9">
      <c r="A57" s="629" t="s">
        <v>576</v>
      </c>
      <c r="B57" s="630" t="s">
        <v>818</v>
      </c>
      <c r="C57" s="579"/>
      <c r="D57" s="579"/>
      <c r="E57" s="579" t="s">
        <v>849</v>
      </c>
      <c r="F57" s="579" t="s">
        <v>850</v>
      </c>
      <c r="G57" s="634" t="s">
        <v>851</v>
      </c>
      <c r="H57" s="634" t="s">
        <v>852</v>
      </c>
      <c r="I57" s="579"/>
    </row>
    <row r="58" spans="1:9">
      <c r="A58" s="629"/>
      <c r="B58" s="630"/>
      <c r="C58" s="579"/>
      <c r="D58" s="579"/>
      <c r="G58" s="634"/>
      <c r="H58" s="634"/>
      <c r="I58" s="579"/>
    </row>
    <row r="59" spans="1:9">
      <c r="A59" s="579" t="s">
        <v>884</v>
      </c>
      <c r="B59" s="631" t="s">
        <v>848</v>
      </c>
      <c r="C59" s="579"/>
      <c r="D59" s="579"/>
      <c r="E59" s="579" t="s">
        <v>591</v>
      </c>
      <c r="F59" s="579">
        <v>20</v>
      </c>
      <c r="G59" s="634"/>
      <c r="H59" s="579"/>
      <c r="I59" s="579"/>
    </row>
    <row r="60" spans="1:9">
      <c r="A60" s="579"/>
      <c r="B60" s="631"/>
      <c r="C60" s="579"/>
      <c r="D60" s="579"/>
      <c r="G60" s="634"/>
      <c r="H60" s="634"/>
      <c r="I60" s="579"/>
    </row>
    <row r="61" spans="1:9">
      <c r="A61" s="579"/>
      <c r="B61" s="631"/>
      <c r="C61" s="579"/>
      <c r="D61" s="579"/>
      <c r="G61" s="634"/>
      <c r="H61" s="634"/>
      <c r="I61" s="579"/>
    </row>
    <row r="62" spans="1:9">
      <c r="A62" s="629" t="s">
        <v>578</v>
      </c>
      <c r="B62" s="630" t="s">
        <v>819</v>
      </c>
      <c r="C62" s="579"/>
      <c r="D62" s="579"/>
      <c r="G62" s="634"/>
      <c r="H62" s="634"/>
      <c r="I62" s="579"/>
    </row>
    <row r="63" spans="1:9">
      <c r="A63" s="629"/>
      <c r="B63" s="630"/>
      <c r="C63" s="579"/>
      <c r="D63" s="579"/>
      <c r="G63" s="579"/>
      <c r="H63" s="579"/>
      <c r="I63" s="579"/>
    </row>
    <row r="64" spans="1:9">
      <c r="A64" s="579" t="s">
        <v>783</v>
      </c>
      <c r="B64" s="631" t="s">
        <v>795</v>
      </c>
      <c r="C64" s="579"/>
      <c r="D64" s="579"/>
      <c r="G64" s="579"/>
      <c r="H64" s="579"/>
      <c r="I64" s="579"/>
    </row>
    <row r="65" spans="1:9">
      <c r="A65" s="579"/>
      <c r="B65" s="631" t="s">
        <v>796</v>
      </c>
      <c r="C65" s="579"/>
      <c r="D65" s="579"/>
      <c r="G65" s="579"/>
      <c r="H65" s="579"/>
      <c r="I65" s="579"/>
    </row>
    <row r="66" spans="1:9">
      <c r="A66" s="579"/>
      <c r="B66" s="631" t="s">
        <v>797</v>
      </c>
      <c r="C66" s="579"/>
      <c r="D66" s="579"/>
      <c r="G66" s="579"/>
      <c r="H66" s="579"/>
      <c r="I66" s="579"/>
    </row>
    <row r="67" spans="1:9">
      <c r="A67" s="579"/>
      <c r="B67" s="631" t="s">
        <v>798</v>
      </c>
      <c r="C67" s="579"/>
      <c r="D67" s="579"/>
      <c r="E67" s="579" t="s">
        <v>591</v>
      </c>
      <c r="F67" s="579">
        <v>20</v>
      </c>
      <c r="G67" s="579"/>
      <c r="H67" s="579"/>
      <c r="I67" s="579"/>
    </row>
    <row r="68" spans="1:9">
      <c r="A68" s="579"/>
      <c r="B68" s="631"/>
      <c r="C68" s="579"/>
      <c r="D68" s="579"/>
      <c r="G68" s="579"/>
      <c r="H68" s="579"/>
      <c r="I68" s="579"/>
    </row>
    <row r="69" spans="1:9">
      <c r="A69" s="579" t="s">
        <v>784</v>
      </c>
      <c r="B69" s="631" t="s">
        <v>799</v>
      </c>
      <c r="C69" s="579"/>
      <c r="D69" s="579"/>
      <c r="G69" s="579"/>
      <c r="H69" s="579"/>
      <c r="I69" s="579"/>
    </row>
    <row r="70" spans="1:9">
      <c r="A70" s="579"/>
      <c r="B70" s="631" t="s">
        <v>800</v>
      </c>
      <c r="C70" s="579"/>
      <c r="D70" s="579"/>
      <c r="G70" s="579"/>
      <c r="H70" s="579"/>
      <c r="I70" s="579"/>
    </row>
    <row r="71" spans="1:9">
      <c r="A71" s="579"/>
      <c r="B71" s="631" t="s">
        <v>801</v>
      </c>
      <c r="C71" s="579"/>
      <c r="D71" s="579"/>
      <c r="E71" s="579" t="s">
        <v>802</v>
      </c>
      <c r="F71" s="579">
        <f>F67</f>
        <v>20</v>
      </c>
      <c r="G71" s="579"/>
      <c r="H71" s="579"/>
      <c r="I71" s="579"/>
    </row>
    <row r="72" spans="1:9">
      <c r="A72" s="629"/>
      <c r="B72" s="630"/>
      <c r="C72" s="579"/>
      <c r="D72" s="579"/>
      <c r="G72" s="579"/>
      <c r="H72" s="579"/>
      <c r="I72" s="579"/>
    </row>
    <row r="73" spans="1:9">
      <c r="A73" s="579" t="s">
        <v>785</v>
      </c>
      <c r="B73" s="631" t="s">
        <v>810</v>
      </c>
      <c r="C73" s="579"/>
      <c r="D73" s="579"/>
      <c r="G73" s="579"/>
      <c r="H73" s="579"/>
      <c r="I73" s="579"/>
    </row>
    <row r="74" spans="1:9">
      <c r="A74" s="579"/>
      <c r="B74" s="631" t="s">
        <v>811</v>
      </c>
      <c r="C74" s="579"/>
      <c r="D74" s="579"/>
      <c r="E74" s="579" t="s">
        <v>802</v>
      </c>
      <c r="F74" s="579">
        <v>40</v>
      </c>
      <c r="G74" s="579"/>
      <c r="H74" s="579"/>
      <c r="I74" s="579"/>
    </row>
    <row r="75" spans="1:9">
      <c r="A75" s="579"/>
      <c r="B75" s="631"/>
      <c r="C75" s="579"/>
      <c r="D75" s="579"/>
      <c r="G75" s="579"/>
      <c r="H75" s="579"/>
      <c r="I75" s="579"/>
    </row>
    <row r="76" spans="1:9">
      <c r="A76" s="579" t="s">
        <v>786</v>
      </c>
      <c r="B76" s="631" t="s">
        <v>860</v>
      </c>
      <c r="E76" s="579" t="s">
        <v>479</v>
      </c>
      <c r="F76" s="579">
        <v>2</v>
      </c>
      <c r="G76" s="579"/>
      <c r="H76" s="579"/>
      <c r="I76" s="579"/>
    </row>
    <row r="77" spans="1:9">
      <c r="A77" s="579"/>
      <c r="B77" s="631"/>
      <c r="C77" s="579"/>
      <c r="D77" s="579"/>
      <c r="G77" s="579"/>
      <c r="H77" s="579"/>
      <c r="I77" s="579"/>
    </row>
    <row r="78" spans="1:9" ht="51">
      <c r="A78" s="645" t="s">
        <v>789</v>
      </c>
      <c r="B78" s="664" t="s">
        <v>846</v>
      </c>
      <c r="C78" s="579"/>
      <c r="D78" s="579"/>
      <c r="E78" s="579" t="s">
        <v>607</v>
      </c>
      <c r="F78" s="579">
        <v>2</v>
      </c>
      <c r="G78" s="579"/>
      <c r="H78" s="579" t="s">
        <v>864</v>
      </c>
      <c r="I78" s="579"/>
    </row>
    <row r="79" spans="1:9">
      <c r="A79" s="645"/>
      <c r="B79" s="646"/>
      <c r="C79" s="579"/>
      <c r="D79" s="579"/>
      <c r="G79" s="579"/>
      <c r="H79" s="579"/>
      <c r="I79" s="579"/>
    </row>
    <row r="80" spans="1:9">
      <c r="A80" s="579"/>
      <c r="B80" s="579"/>
      <c r="C80" s="579"/>
      <c r="D80" s="579"/>
      <c r="G80" s="576" t="s">
        <v>863</v>
      </c>
      <c r="H80" s="647"/>
      <c r="I80" s="579"/>
    </row>
    <row r="81" spans="1:9">
      <c r="A81" s="575"/>
      <c r="E81" s="575"/>
      <c r="F81" s="575"/>
      <c r="G81" s="575"/>
      <c r="H81" s="575"/>
      <c r="I81" s="579"/>
    </row>
    <row r="82" spans="1:9">
      <c r="A82" s="631"/>
      <c r="G82" s="575"/>
      <c r="H82" s="575"/>
      <c r="I82" s="579"/>
    </row>
    <row r="83" spans="1:9">
      <c r="I83" s="579"/>
    </row>
    <row r="84" spans="1:9">
      <c r="I84" s="579"/>
    </row>
    <row r="85" spans="1:9">
      <c r="I85" s="579"/>
    </row>
    <row r="86" spans="1:9">
      <c r="I86" s="579"/>
    </row>
    <row r="87" spans="1:9">
      <c r="I87" s="579"/>
    </row>
    <row r="88" spans="1:9">
      <c r="I88" s="579"/>
    </row>
    <row r="89" spans="1:9">
      <c r="I89" s="576"/>
    </row>
    <row r="135" ht="15.75" customHeight="1"/>
    <row r="160" ht="14.25" customHeight="1"/>
    <row r="162" spans="9:9" ht="14.25" customHeight="1"/>
    <row r="163" spans="9:9" ht="14.25" customHeight="1"/>
    <row r="164" spans="9:9" ht="14.25" customHeight="1"/>
    <row r="171" spans="9:9">
      <c r="I171" s="576"/>
    </row>
    <row r="238" spans="9:249">
      <c r="I238" s="576"/>
      <c r="J238" s="579"/>
      <c r="N238" s="583"/>
      <c r="O238" s="579"/>
      <c r="P238" s="576"/>
      <c r="Q238" s="576"/>
      <c r="R238" s="579"/>
      <c r="V238" s="583"/>
      <c r="W238" s="579"/>
      <c r="X238" s="576"/>
      <c r="Y238" s="576"/>
      <c r="Z238" s="579"/>
      <c r="AD238" s="583"/>
      <c r="AE238" s="579"/>
      <c r="AF238" s="576"/>
      <c r="AG238" s="576"/>
      <c r="AH238" s="579"/>
      <c r="AL238" s="583"/>
      <c r="AM238" s="579"/>
      <c r="AN238" s="576"/>
      <c r="AO238" s="576"/>
      <c r="AP238" s="579"/>
      <c r="AT238" s="583"/>
      <c r="AU238" s="579"/>
      <c r="AV238" s="576"/>
      <c r="AW238" s="576"/>
      <c r="AX238" s="579"/>
      <c r="BB238" s="583"/>
      <c r="BC238" s="579"/>
      <c r="BD238" s="576"/>
      <c r="BE238" s="576"/>
      <c r="BF238" s="579"/>
      <c r="BJ238" s="583"/>
      <c r="BK238" s="579"/>
      <c r="BL238" s="576"/>
      <c r="BM238" s="576"/>
      <c r="BN238" s="579"/>
      <c r="BR238" s="583"/>
      <c r="BS238" s="579"/>
      <c r="BT238" s="576"/>
      <c r="BU238" s="576"/>
      <c r="BV238" s="579"/>
      <c r="BZ238" s="583"/>
      <c r="CA238" s="579"/>
      <c r="CB238" s="576"/>
      <c r="CC238" s="576"/>
      <c r="CD238" s="579"/>
      <c r="CH238" s="583"/>
      <c r="CI238" s="579"/>
      <c r="CJ238" s="576"/>
      <c r="CK238" s="576"/>
      <c r="CL238" s="579"/>
      <c r="CP238" s="583"/>
      <c r="CQ238" s="579"/>
      <c r="CR238" s="576"/>
      <c r="CS238" s="576"/>
      <c r="CT238" s="579"/>
      <c r="CX238" s="583"/>
      <c r="CY238" s="579"/>
      <c r="CZ238" s="576"/>
      <c r="DA238" s="576"/>
      <c r="DB238" s="579"/>
      <c r="DF238" s="583"/>
      <c r="DG238" s="579"/>
      <c r="DH238" s="576"/>
      <c r="DI238" s="576"/>
      <c r="DJ238" s="579"/>
      <c r="DN238" s="583"/>
      <c r="DO238" s="579"/>
      <c r="DP238" s="576"/>
      <c r="DQ238" s="576"/>
      <c r="DR238" s="579"/>
      <c r="DV238" s="583"/>
      <c r="DW238" s="579"/>
      <c r="DX238" s="576"/>
      <c r="DY238" s="576"/>
      <c r="DZ238" s="579"/>
      <c r="ED238" s="583"/>
      <c r="EE238" s="579"/>
      <c r="EF238" s="576"/>
      <c r="EG238" s="576"/>
      <c r="EH238" s="579"/>
      <c r="EL238" s="583"/>
      <c r="EM238" s="579"/>
      <c r="EN238" s="576"/>
      <c r="EO238" s="576"/>
      <c r="EP238" s="579"/>
      <c r="ET238" s="583"/>
      <c r="EU238" s="579"/>
      <c r="EV238" s="576"/>
      <c r="EW238" s="576"/>
      <c r="EX238" s="579"/>
      <c r="FB238" s="583"/>
      <c r="FC238" s="579"/>
      <c r="FD238" s="576"/>
      <c r="FE238" s="576"/>
      <c r="FF238" s="579"/>
      <c r="FJ238" s="583"/>
      <c r="FK238" s="579"/>
      <c r="FL238" s="576"/>
      <c r="FM238" s="576"/>
      <c r="FN238" s="579"/>
      <c r="FR238" s="583"/>
      <c r="FS238" s="579"/>
      <c r="FT238" s="576"/>
      <c r="FU238" s="576"/>
      <c r="FV238" s="579"/>
      <c r="FZ238" s="583"/>
      <c r="GA238" s="579"/>
      <c r="GB238" s="576"/>
      <c r="GC238" s="576"/>
      <c r="GD238" s="579"/>
      <c r="GH238" s="583"/>
      <c r="GI238" s="579"/>
      <c r="GJ238" s="576"/>
      <c r="GK238" s="576"/>
      <c r="GL238" s="579"/>
      <c r="GP238" s="583"/>
      <c r="GQ238" s="579"/>
      <c r="GR238" s="576"/>
      <c r="GS238" s="576"/>
      <c r="GT238" s="579"/>
      <c r="GX238" s="583"/>
      <c r="GY238" s="579"/>
      <c r="GZ238" s="576"/>
      <c r="HA238" s="576"/>
      <c r="HB238" s="579"/>
      <c r="HF238" s="583"/>
      <c r="HG238" s="579"/>
      <c r="HH238" s="576"/>
      <c r="HI238" s="576"/>
      <c r="HJ238" s="579"/>
      <c r="HN238" s="583"/>
      <c r="HO238" s="579"/>
      <c r="HP238" s="576"/>
      <c r="HQ238" s="576"/>
      <c r="HR238" s="579"/>
      <c r="HV238" s="583"/>
      <c r="HW238" s="579"/>
      <c r="HX238" s="576"/>
      <c r="HY238" s="576"/>
      <c r="HZ238" s="579"/>
      <c r="ID238" s="583"/>
      <c r="IE238" s="579"/>
      <c r="IF238" s="576"/>
      <c r="IG238" s="576"/>
      <c r="IH238" s="579"/>
      <c r="IL238" s="583"/>
      <c r="IM238" s="579"/>
      <c r="IN238" s="576"/>
      <c r="IO238" s="576"/>
    </row>
    <row r="239" spans="9:249">
      <c r="I239" s="576"/>
      <c r="J239" s="579"/>
      <c r="N239" s="583"/>
      <c r="O239" s="579"/>
      <c r="P239" s="576"/>
      <c r="Q239" s="576"/>
      <c r="R239" s="579"/>
      <c r="V239" s="583"/>
      <c r="W239" s="579"/>
      <c r="X239" s="576"/>
      <c r="Y239" s="576"/>
      <c r="Z239" s="579"/>
      <c r="AD239" s="583"/>
      <c r="AE239" s="579"/>
      <c r="AF239" s="576"/>
      <c r="AG239" s="576"/>
      <c r="AH239" s="579"/>
      <c r="AL239" s="583"/>
      <c r="AM239" s="579"/>
      <c r="AN239" s="576"/>
      <c r="AO239" s="576"/>
      <c r="AP239" s="579"/>
      <c r="AT239" s="583"/>
      <c r="AU239" s="579"/>
      <c r="AV239" s="576"/>
      <c r="AW239" s="576"/>
      <c r="AX239" s="579"/>
      <c r="BB239" s="583"/>
      <c r="BC239" s="579"/>
      <c r="BD239" s="576"/>
      <c r="BE239" s="576"/>
      <c r="BF239" s="579"/>
      <c r="BJ239" s="583"/>
      <c r="BK239" s="579"/>
      <c r="BL239" s="576"/>
      <c r="BM239" s="576"/>
      <c r="BN239" s="579"/>
      <c r="BR239" s="583"/>
      <c r="BS239" s="579"/>
      <c r="BT239" s="576"/>
      <c r="BU239" s="576"/>
      <c r="BV239" s="579"/>
      <c r="BZ239" s="583"/>
      <c r="CA239" s="579"/>
      <c r="CB239" s="576"/>
      <c r="CC239" s="576"/>
      <c r="CD239" s="579"/>
      <c r="CH239" s="583"/>
      <c r="CI239" s="579"/>
      <c r="CJ239" s="576"/>
      <c r="CK239" s="576"/>
      <c r="CL239" s="579"/>
      <c r="CP239" s="583"/>
      <c r="CQ239" s="579"/>
      <c r="CR239" s="576"/>
      <c r="CS239" s="576"/>
      <c r="CT239" s="579"/>
      <c r="CX239" s="583"/>
      <c r="CY239" s="579"/>
      <c r="CZ239" s="576"/>
      <c r="DA239" s="576"/>
      <c r="DB239" s="579"/>
      <c r="DF239" s="583"/>
      <c r="DG239" s="579"/>
      <c r="DH239" s="576"/>
      <c r="DI239" s="576"/>
      <c r="DJ239" s="579"/>
      <c r="DN239" s="583"/>
      <c r="DO239" s="579"/>
      <c r="DP239" s="576"/>
      <c r="DQ239" s="576"/>
      <c r="DR239" s="579"/>
      <c r="DV239" s="583"/>
      <c r="DW239" s="579"/>
      <c r="DX239" s="576"/>
      <c r="DY239" s="576"/>
      <c r="DZ239" s="579"/>
      <c r="ED239" s="583"/>
      <c r="EE239" s="579"/>
      <c r="EF239" s="576"/>
      <c r="EG239" s="576"/>
      <c r="EH239" s="579"/>
      <c r="EL239" s="583"/>
      <c r="EM239" s="579"/>
      <c r="EN239" s="576"/>
      <c r="EO239" s="576"/>
      <c r="EP239" s="579"/>
      <c r="ET239" s="583"/>
      <c r="EU239" s="579"/>
      <c r="EV239" s="576"/>
      <c r="EW239" s="576"/>
      <c r="EX239" s="579"/>
      <c r="FB239" s="583"/>
      <c r="FC239" s="579"/>
      <c r="FD239" s="576"/>
      <c r="FE239" s="576"/>
      <c r="FF239" s="579"/>
      <c r="FJ239" s="583"/>
      <c r="FK239" s="579"/>
      <c r="FL239" s="576"/>
      <c r="FM239" s="576"/>
      <c r="FN239" s="579"/>
      <c r="FR239" s="583"/>
      <c r="FS239" s="579"/>
      <c r="FT239" s="576"/>
      <c r="FU239" s="576"/>
      <c r="FV239" s="579"/>
      <c r="FZ239" s="583"/>
      <c r="GA239" s="579"/>
      <c r="GB239" s="576"/>
      <c r="GC239" s="576"/>
      <c r="GD239" s="579"/>
      <c r="GH239" s="583"/>
      <c r="GI239" s="579"/>
      <c r="GJ239" s="576"/>
      <c r="GK239" s="576"/>
      <c r="GL239" s="579"/>
      <c r="GP239" s="583"/>
      <c r="GQ239" s="579"/>
      <c r="GR239" s="576"/>
      <c r="GS239" s="576"/>
      <c r="GT239" s="579"/>
      <c r="GX239" s="583"/>
      <c r="GY239" s="579"/>
      <c r="GZ239" s="576"/>
      <c r="HA239" s="576"/>
      <c r="HB239" s="579"/>
      <c r="HF239" s="583"/>
      <c r="HG239" s="579"/>
      <c r="HH239" s="576"/>
      <c r="HI239" s="576"/>
      <c r="HJ239" s="579"/>
      <c r="HN239" s="583"/>
      <c r="HO239" s="579"/>
      <c r="HP239" s="576"/>
      <c r="HQ239" s="576"/>
      <c r="HR239" s="579"/>
      <c r="HV239" s="583"/>
      <c r="HW239" s="579"/>
      <c r="HX239" s="576"/>
      <c r="HY239" s="576"/>
      <c r="HZ239" s="579"/>
      <c r="ID239" s="583"/>
      <c r="IE239" s="579"/>
      <c r="IF239" s="576"/>
      <c r="IG239" s="576"/>
      <c r="IH239" s="579"/>
      <c r="IL239" s="583"/>
      <c r="IM239" s="579"/>
      <c r="IN239" s="576"/>
      <c r="IO239" s="576"/>
    </row>
    <row r="240" spans="9:249">
      <c r="I240" s="576"/>
      <c r="J240" s="579"/>
      <c r="N240" s="583"/>
      <c r="O240" s="579"/>
      <c r="P240" s="576"/>
      <c r="Q240" s="576"/>
      <c r="R240" s="579"/>
      <c r="V240" s="583"/>
      <c r="W240" s="579"/>
      <c r="X240" s="576"/>
      <c r="Y240" s="576"/>
      <c r="Z240" s="579"/>
      <c r="AD240" s="583"/>
      <c r="AE240" s="579"/>
      <c r="AF240" s="576"/>
      <c r="AG240" s="576"/>
      <c r="AH240" s="579"/>
      <c r="AL240" s="583"/>
      <c r="AM240" s="579"/>
      <c r="AN240" s="576"/>
      <c r="AO240" s="576"/>
      <c r="AP240" s="579"/>
      <c r="AT240" s="583"/>
      <c r="AU240" s="579"/>
      <c r="AV240" s="576"/>
      <c r="AW240" s="576"/>
      <c r="AX240" s="579"/>
      <c r="BB240" s="583"/>
      <c r="BC240" s="579"/>
      <c r="BD240" s="576"/>
      <c r="BE240" s="576"/>
      <c r="BF240" s="579"/>
      <c r="BJ240" s="583"/>
      <c r="BK240" s="579"/>
      <c r="BL240" s="576"/>
      <c r="BM240" s="576"/>
      <c r="BN240" s="579"/>
      <c r="BR240" s="583"/>
      <c r="BS240" s="579"/>
      <c r="BT240" s="576"/>
      <c r="BU240" s="576"/>
      <c r="BV240" s="579"/>
      <c r="BZ240" s="583"/>
      <c r="CA240" s="579"/>
      <c r="CB240" s="576"/>
      <c r="CC240" s="576"/>
      <c r="CD240" s="579"/>
      <c r="CH240" s="583"/>
      <c r="CI240" s="579"/>
      <c r="CJ240" s="576"/>
      <c r="CK240" s="576"/>
      <c r="CL240" s="579"/>
      <c r="CP240" s="583"/>
      <c r="CQ240" s="579"/>
      <c r="CR240" s="576"/>
      <c r="CS240" s="576"/>
      <c r="CT240" s="579"/>
      <c r="CX240" s="583"/>
      <c r="CY240" s="579"/>
      <c r="CZ240" s="576"/>
      <c r="DA240" s="576"/>
      <c r="DB240" s="579"/>
      <c r="DF240" s="583"/>
      <c r="DG240" s="579"/>
      <c r="DH240" s="576"/>
      <c r="DI240" s="576"/>
      <c r="DJ240" s="579"/>
      <c r="DN240" s="583"/>
      <c r="DO240" s="579"/>
      <c r="DP240" s="576"/>
      <c r="DQ240" s="576"/>
      <c r="DR240" s="579"/>
      <c r="DV240" s="583"/>
      <c r="DW240" s="579"/>
      <c r="DX240" s="576"/>
      <c r="DY240" s="576"/>
      <c r="DZ240" s="579"/>
      <c r="ED240" s="583"/>
      <c r="EE240" s="579"/>
      <c r="EF240" s="576"/>
      <c r="EG240" s="576"/>
      <c r="EH240" s="579"/>
      <c r="EL240" s="583"/>
      <c r="EM240" s="579"/>
      <c r="EN240" s="576"/>
      <c r="EO240" s="576"/>
      <c r="EP240" s="579"/>
      <c r="ET240" s="583"/>
      <c r="EU240" s="579"/>
      <c r="EV240" s="576"/>
      <c r="EW240" s="576"/>
      <c r="EX240" s="579"/>
      <c r="FB240" s="583"/>
      <c r="FC240" s="579"/>
      <c r="FD240" s="576"/>
      <c r="FE240" s="576"/>
      <c r="FF240" s="579"/>
      <c r="FJ240" s="583"/>
      <c r="FK240" s="579"/>
      <c r="FL240" s="576"/>
      <c r="FM240" s="576"/>
      <c r="FN240" s="579"/>
      <c r="FR240" s="583"/>
      <c r="FS240" s="579"/>
      <c r="FT240" s="576"/>
      <c r="FU240" s="576"/>
      <c r="FV240" s="579"/>
      <c r="FZ240" s="583"/>
      <c r="GA240" s="579"/>
      <c r="GB240" s="576"/>
      <c r="GC240" s="576"/>
      <c r="GD240" s="579"/>
      <c r="GH240" s="583"/>
      <c r="GI240" s="579"/>
      <c r="GJ240" s="576"/>
      <c r="GK240" s="576"/>
      <c r="GL240" s="579"/>
      <c r="GP240" s="583"/>
      <c r="GQ240" s="579"/>
      <c r="GR240" s="576"/>
      <c r="GS240" s="576"/>
      <c r="GT240" s="579"/>
      <c r="GX240" s="583"/>
      <c r="GY240" s="579"/>
      <c r="GZ240" s="576"/>
      <c r="HA240" s="576"/>
      <c r="HB240" s="579"/>
      <c r="HF240" s="583"/>
      <c r="HG240" s="579"/>
      <c r="HH240" s="576"/>
      <c r="HI240" s="576"/>
      <c r="HJ240" s="579"/>
      <c r="HN240" s="583"/>
      <c r="HO240" s="579"/>
      <c r="HP240" s="576"/>
      <c r="HQ240" s="576"/>
      <c r="HR240" s="579"/>
      <c r="HV240" s="583"/>
      <c r="HW240" s="579"/>
      <c r="HX240" s="576"/>
      <c r="HY240" s="576"/>
      <c r="HZ240" s="579"/>
      <c r="ID240" s="583"/>
      <c r="IE240" s="579"/>
      <c r="IF240" s="576"/>
      <c r="IG240" s="576"/>
      <c r="IH240" s="579"/>
      <c r="IL240" s="583"/>
      <c r="IM240" s="579"/>
      <c r="IN240" s="576"/>
      <c r="IO240" s="576"/>
    </row>
    <row r="241" spans="9:249">
      <c r="I241" s="576"/>
      <c r="J241" s="579"/>
      <c r="N241" s="583"/>
      <c r="O241" s="579"/>
      <c r="P241" s="576"/>
      <c r="Q241" s="576"/>
      <c r="R241" s="579"/>
      <c r="V241" s="583"/>
      <c r="W241" s="579"/>
      <c r="X241" s="576"/>
      <c r="Y241" s="576"/>
      <c r="Z241" s="579"/>
      <c r="AD241" s="583"/>
      <c r="AE241" s="579"/>
      <c r="AF241" s="576"/>
      <c r="AG241" s="576"/>
      <c r="AH241" s="579"/>
      <c r="AL241" s="583"/>
      <c r="AM241" s="579"/>
      <c r="AN241" s="576"/>
      <c r="AO241" s="576"/>
      <c r="AP241" s="579"/>
      <c r="AT241" s="583"/>
      <c r="AU241" s="579"/>
      <c r="AV241" s="576"/>
      <c r="AW241" s="576"/>
      <c r="AX241" s="579"/>
      <c r="BB241" s="583"/>
      <c r="BC241" s="579"/>
      <c r="BD241" s="576"/>
      <c r="BE241" s="576"/>
      <c r="BF241" s="579"/>
      <c r="BJ241" s="583"/>
      <c r="BK241" s="579"/>
      <c r="BL241" s="576"/>
      <c r="BM241" s="576"/>
      <c r="BN241" s="579"/>
      <c r="BR241" s="583"/>
      <c r="BS241" s="579"/>
      <c r="BT241" s="576"/>
      <c r="BU241" s="576"/>
      <c r="BV241" s="579"/>
      <c r="BZ241" s="583"/>
      <c r="CA241" s="579"/>
      <c r="CB241" s="576"/>
      <c r="CC241" s="576"/>
      <c r="CD241" s="579"/>
      <c r="CH241" s="583"/>
      <c r="CI241" s="579"/>
      <c r="CJ241" s="576"/>
      <c r="CK241" s="576"/>
      <c r="CL241" s="579"/>
      <c r="CP241" s="583"/>
      <c r="CQ241" s="579"/>
      <c r="CR241" s="576"/>
      <c r="CS241" s="576"/>
      <c r="CT241" s="579"/>
      <c r="CX241" s="583"/>
      <c r="CY241" s="579"/>
      <c r="CZ241" s="576"/>
      <c r="DA241" s="576"/>
      <c r="DB241" s="579"/>
      <c r="DF241" s="583"/>
      <c r="DG241" s="579"/>
      <c r="DH241" s="576"/>
      <c r="DI241" s="576"/>
      <c r="DJ241" s="579"/>
      <c r="DN241" s="583"/>
      <c r="DO241" s="579"/>
      <c r="DP241" s="576"/>
      <c r="DQ241" s="576"/>
      <c r="DR241" s="579"/>
      <c r="DV241" s="583"/>
      <c r="DW241" s="579"/>
      <c r="DX241" s="576"/>
      <c r="DY241" s="576"/>
      <c r="DZ241" s="579"/>
      <c r="ED241" s="583"/>
      <c r="EE241" s="579"/>
      <c r="EF241" s="576"/>
      <c r="EG241" s="576"/>
      <c r="EH241" s="579"/>
      <c r="EL241" s="583"/>
      <c r="EM241" s="579"/>
      <c r="EN241" s="576"/>
      <c r="EO241" s="576"/>
      <c r="EP241" s="579"/>
      <c r="ET241" s="583"/>
      <c r="EU241" s="579"/>
      <c r="EV241" s="576"/>
      <c r="EW241" s="576"/>
      <c r="EX241" s="579"/>
      <c r="FB241" s="583"/>
      <c r="FC241" s="579"/>
      <c r="FD241" s="576"/>
      <c r="FE241" s="576"/>
      <c r="FF241" s="579"/>
      <c r="FJ241" s="583"/>
      <c r="FK241" s="579"/>
      <c r="FL241" s="576"/>
      <c r="FM241" s="576"/>
      <c r="FN241" s="579"/>
      <c r="FR241" s="583"/>
      <c r="FS241" s="579"/>
      <c r="FT241" s="576"/>
      <c r="FU241" s="576"/>
      <c r="FV241" s="579"/>
      <c r="FZ241" s="583"/>
      <c r="GA241" s="579"/>
      <c r="GB241" s="576"/>
      <c r="GC241" s="576"/>
      <c r="GD241" s="579"/>
      <c r="GH241" s="583"/>
      <c r="GI241" s="579"/>
      <c r="GJ241" s="576"/>
      <c r="GK241" s="576"/>
      <c r="GL241" s="579"/>
      <c r="GP241" s="583"/>
      <c r="GQ241" s="579"/>
      <c r="GR241" s="576"/>
      <c r="GS241" s="576"/>
      <c r="GT241" s="579"/>
      <c r="GX241" s="583"/>
      <c r="GY241" s="579"/>
      <c r="GZ241" s="576"/>
      <c r="HA241" s="576"/>
      <c r="HB241" s="579"/>
      <c r="HF241" s="583"/>
      <c r="HG241" s="579"/>
      <c r="HH241" s="576"/>
      <c r="HI241" s="576"/>
      <c r="HJ241" s="579"/>
      <c r="HN241" s="583"/>
      <c r="HO241" s="579"/>
      <c r="HP241" s="576"/>
      <c r="HQ241" s="576"/>
      <c r="HR241" s="579"/>
      <c r="HV241" s="583"/>
      <c r="HW241" s="579"/>
      <c r="HX241" s="576"/>
      <c r="HY241" s="576"/>
      <c r="HZ241" s="579"/>
      <c r="ID241" s="583"/>
      <c r="IE241" s="579"/>
      <c r="IF241" s="576"/>
      <c r="IG241" s="576"/>
      <c r="IH241" s="579"/>
      <c r="IL241" s="583"/>
      <c r="IM241" s="579"/>
      <c r="IN241" s="576"/>
      <c r="IO241" s="576"/>
    </row>
    <row r="242" spans="9:249">
      <c r="I242" s="576"/>
      <c r="J242" s="579"/>
      <c r="N242" s="583"/>
      <c r="O242" s="579"/>
      <c r="P242" s="576"/>
      <c r="Q242" s="576"/>
      <c r="R242" s="579"/>
      <c r="V242" s="583"/>
      <c r="W242" s="579"/>
      <c r="X242" s="576"/>
      <c r="Y242" s="576"/>
      <c r="Z242" s="579"/>
      <c r="AD242" s="583"/>
      <c r="AE242" s="579"/>
      <c r="AF242" s="576"/>
      <c r="AG242" s="576"/>
      <c r="AH242" s="579"/>
      <c r="AL242" s="583"/>
      <c r="AM242" s="579"/>
      <c r="AN242" s="576"/>
      <c r="AO242" s="576"/>
      <c r="AP242" s="579"/>
      <c r="AT242" s="583"/>
      <c r="AU242" s="579"/>
      <c r="AV242" s="576"/>
      <c r="AW242" s="576"/>
      <c r="AX242" s="579"/>
      <c r="BB242" s="583"/>
      <c r="BC242" s="579"/>
      <c r="BD242" s="576"/>
      <c r="BE242" s="576"/>
      <c r="BF242" s="579"/>
      <c r="BJ242" s="583"/>
      <c r="BK242" s="579"/>
      <c r="BL242" s="576"/>
      <c r="BM242" s="576"/>
      <c r="BN242" s="579"/>
      <c r="BR242" s="583"/>
      <c r="BS242" s="579"/>
      <c r="BT242" s="576"/>
      <c r="BU242" s="576"/>
      <c r="BV242" s="579"/>
      <c r="BZ242" s="583"/>
      <c r="CA242" s="579"/>
      <c r="CB242" s="576"/>
      <c r="CC242" s="576"/>
      <c r="CD242" s="579"/>
      <c r="CH242" s="583"/>
      <c r="CI242" s="579"/>
      <c r="CJ242" s="576"/>
      <c r="CK242" s="576"/>
      <c r="CL242" s="579"/>
      <c r="CP242" s="583"/>
      <c r="CQ242" s="579"/>
      <c r="CR242" s="576"/>
      <c r="CS242" s="576"/>
      <c r="CT242" s="579"/>
      <c r="CX242" s="583"/>
      <c r="CY242" s="579"/>
      <c r="CZ242" s="576"/>
      <c r="DA242" s="576"/>
      <c r="DB242" s="579"/>
      <c r="DF242" s="583"/>
      <c r="DG242" s="579"/>
      <c r="DH242" s="576"/>
      <c r="DI242" s="576"/>
      <c r="DJ242" s="579"/>
      <c r="DN242" s="583"/>
      <c r="DO242" s="579"/>
      <c r="DP242" s="576"/>
      <c r="DQ242" s="576"/>
      <c r="DR242" s="579"/>
      <c r="DV242" s="583"/>
      <c r="DW242" s="579"/>
      <c r="DX242" s="576"/>
      <c r="DY242" s="576"/>
      <c r="DZ242" s="579"/>
      <c r="ED242" s="583"/>
      <c r="EE242" s="579"/>
      <c r="EF242" s="576"/>
      <c r="EG242" s="576"/>
      <c r="EH242" s="579"/>
      <c r="EL242" s="583"/>
      <c r="EM242" s="579"/>
      <c r="EN242" s="576"/>
      <c r="EO242" s="576"/>
      <c r="EP242" s="579"/>
      <c r="ET242" s="583"/>
      <c r="EU242" s="579"/>
      <c r="EV242" s="576"/>
      <c r="EW242" s="576"/>
      <c r="EX242" s="579"/>
      <c r="FB242" s="583"/>
      <c r="FC242" s="579"/>
      <c r="FD242" s="576"/>
      <c r="FE242" s="576"/>
      <c r="FF242" s="579"/>
      <c r="FJ242" s="583"/>
      <c r="FK242" s="579"/>
      <c r="FL242" s="576"/>
      <c r="FM242" s="576"/>
      <c r="FN242" s="579"/>
      <c r="FR242" s="583"/>
      <c r="FS242" s="579"/>
      <c r="FT242" s="576"/>
      <c r="FU242" s="576"/>
      <c r="FV242" s="579"/>
      <c r="FZ242" s="583"/>
      <c r="GA242" s="579"/>
      <c r="GB242" s="576"/>
      <c r="GC242" s="576"/>
      <c r="GD242" s="579"/>
      <c r="GH242" s="583"/>
      <c r="GI242" s="579"/>
      <c r="GJ242" s="576"/>
      <c r="GK242" s="576"/>
      <c r="GL242" s="579"/>
      <c r="GP242" s="583"/>
      <c r="GQ242" s="579"/>
      <c r="GR242" s="576"/>
      <c r="GS242" s="576"/>
      <c r="GT242" s="579"/>
      <c r="GX242" s="583"/>
      <c r="GY242" s="579"/>
      <c r="GZ242" s="576"/>
      <c r="HA242" s="576"/>
      <c r="HB242" s="579"/>
      <c r="HF242" s="583"/>
      <c r="HG242" s="579"/>
      <c r="HH242" s="576"/>
      <c r="HI242" s="576"/>
      <c r="HJ242" s="579"/>
      <c r="HN242" s="583"/>
      <c r="HO242" s="579"/>
      <c r="HP242" s="576"/>
      <c r="HQ242" s="576"/>
      <c r="HR242" s="579"/>
      <c r="HV242" s="583"/>
      <c r="HW242" s="579"/>
      <c r="HX242" s="576"/>
      <c r="HY242" s="576"/>
      <c r="HZ242" s="579"/>
      <c r="ID242" s="583"/>
      <c r="IE242" s="579"/>
      <c r="IF242" s="576"/>
      <c r="IG242" s="576"/>
      <c r="IH242" s="579"/>
      <c r="IL242" s="583"/>
      <c r="IM242" s="579"/>
      <c r="IN242" s="576"/>
      <c r="IO242" s="576"/>
    </row>
    <row r="243" spans="9:249">
      <c r="I243" s="576"/>
      <c r="J243" s="579"/>
      <c r="N243" s="583"/>
      <c r="O243" s="579"/>
      <c r="P243" s="576"/>
      <c r="Q243" s="576"/>
      <c r="R243" s="579"/>
      <c r="V243" s="583"/>
      <c r="W243" s="579"/>
      <c r="X243" s="576"/>
      <c r="Y243" s="576"/>
      <c r="Z243" s="579"/>
      <c r="AD243" s="583"/>
      <c r="AE243" s="579"/>
      <c r="AF243" s="576"/>
      <c r="AG243" s="576"/>
      <c r="AH243" s="579"/>
      <c r="AL243" s="583"/>
      <c r="AM243" s="579"/>
      <c r="AN243" s="576"/>
      <c r="AO243" s="576"/>
      <c r="AP243" s="579"/>
      <c r="AT243" s="583"/>
      <c r="AU243" s="579"/>
      <c r="AV243" s="576"/>
      <c r="AW243" s="576"/>
      <c r="AX243" s="579"/>
      <c r="BB243" s="583"/>
      <c r="BC243" s="579"/>
      <c r="BD243" s="576"/>
      <c r="BE243" s="576"/>
      <c r="BF243" s="579"/>
      <c r="BJ243" s="583"/>
      <c r="BK243" s="579"/>
      <c r="BL243" s="576"/>
      <c r="BM243" s="576"/>
      <c r="BN243" s="579"/>
      <c r="BR243" s="583"/>
      <c r="BS243" s="579"/>
      <c r="BT243" s="576"/>
      <c r="BU243" s="576"/>
      <c r="BV243" s="579"/>
      <c r="BZ243" s="583"/>
      <c r="CA243" s="579"/>
      <c r="CB243" s="576"/>
      <c r="CC243" s="576"/>
      <c r="CD243" s="579"/>
      <c r="CH243" s="583"/>
      <c r="CI243" s="579"/>
      <c r="CJ243" s="576"/>
      <c r="CK243" s="576"/>
      <c r="CL243" s="579"/>
      <c r="CP243" s="583"/>
      <c r="CQ243" s="579"/>
      <c r="CR243" s="576"/>
      <c r="CS243" s="576"/>
      <c r="CT243" s="579"/>
      <c r="CX243" s="583"/>
      <c r="CY243" s="579"/>
      <c r="CZ243" s="576"/>
      <c r="DA243" s="576"/>
      <c r="DB243" s="579"/>
      <c r="DF243" s="583"/>
      <c r="DG243" s="579"/>
      <c r="DH243" s="576"/>
      <c r="DI243" s="576"/>
      <c r="DJ243" s="579"/>
      <c r="DN243" s="583"/>
      <c r="DO243" s="579"/>
      <c r="DP243" s="576"/>
      <c r="DQ243" s="576"/>
      <c r="DR243" s="579"/>
      <c r="DV243" s="583"/>
      <c r="DW243" s="579"/>
      <c r="DX243" s="576"/>
      <c r="DY243" s="576"/>
      <c r="DZ243" s="579"/>
      <c r="ED243" s="583"/>
      <c r="EE243" s="579"/>
      <c r="EF243" s="576"/>
      <c r="EG243" s="576"/>
      <c r="EH243" s="579"/>
      <c r="EL243" s="583"/>
      <c r="EM243" s="579"/>
      <c r="EN243" s="576"/>
      <c r="EO243" s="576"/>
      <c r="EP243" s="579"/>
      <c r="ET243" s="583"/>
      <c r="EU243" s="579"/>
      <c r="EV243" s="576"/>
      <c r="EW243" s="576"/>
      <c r="EX243" s="579"/>
      <c r="FB243" s="583"/>
      <c r="FC243" s="579"/>
      <c r="FD243" s="576"/>
      <c r="FE243" s="576"/>
      <c r="FF243" s="579"/>
      <c r="FJ243" s="583"/>
      <c r="FK243" s="579"/>
      <c r="FL243" s="576"/>
      <c r="FM243" s="576"/>
      <c r="FN243" s="579"/>
      <c r="FR243" s="583"/>
      <c r="FS243" s="579"/>
      <c r="FT243" s="576"/>
      <c r="FU243" s="576"/>
      <c r="FV243" s="579"/>
      <c r="FZ243" s="583"/>
      <c r="GA243" s="579"/>
      <c r="GB243" s="576"/>
      <c r="GC243" s="576"/>
      <c r="GD243" s="579"/>
      <c r="GH243" s="583"/>
      <c r="GI243" s="579"/>
      <c r="GJ243" s="576"/>
      <c r="GK243" s="576"/>
      <c r="GL243" s="579"/>
      <c r="GP243" s="583"/>
      <c r="GQ243" s="579"/>
      <c r="GR243" s="576"/>
      <c r="GS243" s="576"/>
      <c r="GT243" s="579"/>
      <c r="GX243" s="583"/>
      <c r="GY243" s="579"/>
      <c r="GZ243" s="576"/>
      <c r="HA243" s="576"/>
      <c r="HB243" s="579"/>
      <c r="HF243" s="583"/>
      <c r="HG243" s="579"/>
      <c r="HH243" s="576"/>
      <c r="HI243" s="576"/>
      <c r="HJ243" s="579"/>
      <c r="HN243" s="583"/>
      <c r="HO243" s="579"/>
      <c r="HP243" s="576"/>
      <c r="HQ243" s="576"/>
      <c r="HR243" s="579"/>
      <c r="HV243" s="583"/>
      <c r="HW243" s="579"/>
      <c r="HX243" s="576"/>
      <c r="HY243" s="576"/>
      <c r="HZ243" s="579"/>
      <c r="ID243" s="583"/>
      <c r="IE243" s="579"/>
      <c r="IF243" s="576"/>
      <c r="IG243" s="576"/>
      <c r="IH243" s="579"/>
      <c r="IL243" s="583"/>
      <c r="IM243" s="579"/>
      <c r="IN243" s="576"/>
      <c r="IO243" s="576"/>
    </row>
    <row r="244" spans="9:249">
      <c r="I244" s="576"/>
      <c r="J244" s="579"/>
      <c r="N244" s="583"/>
      <c r="O244" s="579"/>
      <c r="P244" s="576"/>
      <c r="Q244" s="576"/>
      <c r="R244" s="579"/>
      <c r="V244" s="583"/>
      <c r="W244" s="579"/>
      <c r="X244" s="576"/>
      <c r="Y244" s="576"/>
      <c r="Z244" s="579"/>
      <c r="AD244" s="583"/>
      <c r="AE244" s="579"/>
      <c r="AF244" s="576"/>
      <c r="AG244" s="576"/>
      <c r="AH244" s="579"/>
      <c r="AL244" s="583"/>
      <c r="AM244" s="579"/>
      <c r="AN244" s="576"/>
      <c r="AO244" s="576"/>
      <c r="AP244" s="579"/>
      <c r="AT244" s="583"/>
      <c r="AU244" s="579"/>
      <c r="AV244" s="576"/>
      <c r="AW244" s="576"/>
      <c r="AX244" s="579"/>
      <c r="BB244" s="583"/>
      <c r="BC244" s="579"/>
      <c r="BD244" s="576"/>
      <c r="BE244" s="576"/>
      <c r="BF244" s="579"/>
      <c r="BJ244" s="583"/>
      <c r="BK244" s="579"/>
      <c r="BL244" s="576"/>
      <c r="BM244" s="576"/>
      <c r="BN244" s="579"/>
      <c r="BR244" s="583"/>
      <c r="BS244" s="579"/>
      <c r="BT244" s="576"/>
      <c r="BU244" s="576"/>
      <c r="BV244" s="579"/>
      <c r="BZ244" s="583"/>
      <c r="CA244" s="579"/>
      <c r="CB244" s="576"/>
      <c r="CC244" s="576"/>
      <c r="CD244" s="579"/>
      <c r="CH244" s="583"/>
      <c r="CI244" s="579"/>
      <c r="CJ244" s="576"/>
      <c r="CK244" s="576"/>
      <c r="CL244" s="579"/>
      <c r="CP244" s="583"/>
      <c r="CQ244" s="579"/>
      <c r="CR244" s="576"/>
      <c r="CS244" s="576"/>
      <c r="CT244" s="579"/>
      <c r="CX244" s="583"/>
      <c r="CY244" s="579"/>
      <c r="CZ244" s="576"/>
      <c r="DA244" s="576"/>
      <c r="DB244" s="579"/>
      <c r="DF244" s="583"/>
      <c r="DG244" s="579"/>
      <c r="DH244" s="576"/>
      <c r="DI244" s="576"/>
      <c r="DJ244" s="579"/>
      <c r="DN244" s="583"/>
      <c r="DO244" s="579"/>
      <c r="DP244" s="576"/>
      <c r="DQ244" s="576"/>
      <c r="DR244" s="579"/>
      <c r="DV244" s="583"/>
      <c r="DW244" s="579"/>
      <c r="DX244" s="576"/>
      <c r="DY244" s="576"/>
      <c r="DZ244" s="579"/>
      <c r="ED244" s="583"/>
      <c r="EE244" s="579"/>
      <c r="EF244" s="576"/>
      <c r="EG244" s="576"/>
      <c r="EH244" s="579"/>
      <c r="EL244" s="583"/>
      <c r="EM244" s="579"/>
      <c r="EN244" s="576"/>
      <c r="EO244" s="576"/>
      <c r="EP244" s="579"/>
      <c r="ET244" s="583"/>
      <c r="EU244" s="579"/>
      <c r="EV244" s="576"/>
      <c r="EW244" s="576"/>
      <c r="EX244" s="579"/>
      <c r="FB244" s="583"/>
      <c r="FC244" s="579"/>
      <c r="FD244" s="576"/>
      <c r="FE244" s="576"/>
      <c r="FF244" s="579"/>
      <c r="FJ244" s="583"/>
      <c r="FK244" s="579"/>
      <c r="FL244" s="576"/>
      <c r="FM244" s="576"/>
      <c r="FN244" s="579"/>
      <c r="FR244" s="583"/>
      <c r="FS244" s="579"/>
      <c r="FT244" s="576"/>
      <c r="FU244" s="576"/>
      <c r="FV244" s="579"/>
      <c r="FZ244" s="583"/>
      <c r="GA244" s="579"/>
      <c r="GB244" s="576"/>
      <c r="GC244" s="576"/>
      <c r="GD244" s="579"/>
      <c r="GH244" s="583"/>
      <c r="GI244" s="579"/>
      <c r="GJ244" s="576"/>
      <c r="GK244" s="576"/>
      <c r="GL244" s="579"/>
      <c r="GP244" s="583"/>
      <c r="GQ244" s="579"/>
      <c r="GR244" s="576"/>
      <c r="GS244" s="576"/>
      <c r="GT244" s="579"/>
      <c r="GX244" s="583"/>
      <c r="GY244" s="579"/>
      <c r="GZ244" s="576"/>
      <c r="HA244" s="576"/>
      <c r="HB244" s="579"/>
      <c r="HF244" s="583"/>
      <c r="HG244" s="579"/>
      <c r="HH244" s="576"/>
      <c r="HI244" s="576"/>
      <c r="HJ244" s="579"/>
      <c r="HN244" s="583"/>
      <c r="HO244" s="579"/>
      <c r="HP244" s="576"/>
      <c r="HQ244" s="576"/>
      <c r="HR244" s="579"/>
      <c r="HV244" s="583"/>
      <c r="HW244" s="579"/>
      <c r="HX244" s="576"/>
      <c r="HY244" s="576"/>
      <c r="HZ244" s="579"/>
      <c r="ID244" s="583"/>
      <c r="IE244" s="579"/>
      <c r="IF244" s="576"/>
      <c r="IG244" s="576"/>
      <c r="IH244" s="579"/>
      <c r="IL244" s="583"/>
      <c r="IM244" s="579"/>
      <c r="IN244" s="576"/>
      <c r="IO244" s="576"/>
    </row>
    <row r="245" spans="9:249">
      <c r="I245" s="576"/>
      <c r="J245" s="579"/>
      <c r="N245" s="583"/>
      <c r="O245" s="579"/>
      <c r="P245" s="576"/>
      <c r="Q245" s="576"/>
      <c r="R245" s="579"/>
      <c r="V245" s="583"/>
      <c r="W245" s="579"/>
      <c r="X245" s="576"/>
      <c r="Y245" s="576"/>
      <c r="Z245" s="579"/>
      <c r="AD245" s="583"/>
      <c r="AE245" s="579"/>
      <c r="AF245" s="576"/>
      <c r="AG245" s="576"/>
      <c r="AH245" s="579"/>
      <c r="AL245" s="583"/>
      <c r="AM245" s="579"/>
      <c r="AN245" s="576"/>
      <c r="AO245" s="576"/>
      <c r="AP245" s="579"/>
      <c r="AT245" s="583"/>
      <c r="AU245" s="579"/>
      <c r="AV245" s="576"/>
      <c r="AW245" s="576"/>
      <c r="AX245" s="579"/>
      <c r="BB245" s="583"/>
      <c r="BC245" s="579"/>
      <c r="BD245" s="576"/>
      <c r="BE245" s="576"/>
      <c r="BF245" s="579"/>
      <c r="BJ245" s="583"/>
      <c r="BK245" s="579"/>
      <c r="BL245" s="576"/>
      <c r="BM245" s="576"/>
      <c r="BN245" s="579"/>
      <c r="BR245" s="583"/>
      <c r="BS245" s="579"/>
      <c r="BT245" s="576"/>
      <c r="BU245" s="576"/>
      <c r="BV245" s="579"/>
      <c r="BZ245" s="583"/>
      <c r="CA245" s="579"/>
      <c r="CB245" s="576"/>
      <c r="CC245" s="576"/>
      <c r="CD245" s="579"/>
      <c r="CH245" s="583"/>
      <c r="CI245" s="579"/>
      <c r="CJ245" s="576"/>
      <c r="CK245" s="576"/>
      <c r="CL245" s="579"/>
      <c r="CP245" s="583"/>
      <c r="CQ245" s="579"/>
      <c r="CR245" s="576"/>
      <c r="CS245" s="576"/>
      <c r="CT245" s="579"/>
      <c r="CX245" s="583"/>
      <c r="CY245" s="579"/>
      <c r="CZ245" s="576"/>
      <c r="DA245" s="576"/>
      <c r="DB245" s="579"/>
      <c r="DF245" s="583"/>
      <c r="DG245" s="579"/>
      <c r="DH245" s="576"/>
      <c r="DI245" s="576"/>
      <c r="DJ245" s="579"/>
      <c r="DN245" s="583"/>
      <c r="DO245" s="579"/>
      <c r="DP245" s="576"/>
      <c r="DQ245" s="576"/>
      <c r="DR245" s="579"/>
      <c r="DV245" s="583"/>
      <c r="DW245" s="579"/>
      <c r="DX245" s="576"/>
      <c r="DY245" s="576"/>
      <c r="DZ245" s="579"/>
      <c r="ED245" s="583"/>
      <c r="EE245" s="579"/>
      <c r="EF245" s="576"/>
      <c r="EG245" s="576"/>
      <c r="EH245" s="579"/>
      <c r="EL245" s="583"/>
      <c r="EM245" s="579"/>
      <c r="EN245" s="576"/>
      <c r="EO245" s="576"/>
      <c r="EP245" s="579"/>
      <c r="ET245" s="583"/>
      <c r="EU245" s="579"/>
      <c r="EV245" s="576"/>
      <c r="EW245" s="576"/>
      <c r="EX245" s="579"/>
      <c r="FB245" s="583"/>
      <c r="FC245" s="579"/>
      <c r="FD245" s="576"/>
      <c r="FE245" s="576"/>
      <c r="FF245" s="579"/>
      <c r="FJ245" s="583"/>
      <c r="FK245" s="579"/>
      <c r="FL245" s="576"/>
      <c r="FM245" s="576"/>
      <c r="FN245" s="579"/>
      <c r="FR245" s="583"/>
      <c r="FS245" s="579"/>
      <c r="FT245" s="576"/>
      <c r="FU245" s="576"/>
      <c r="FV245" s="579"/>
      <c r="FZ245" s="583"/>
      <c r="GA245" s="579"/>
      <c r="GB245" s="576"/>
      <c r="GC245" s="576"/>
      <c r="GD245" s="579"/>
      <c r="GH245" s="583"/>
      <c r="GI245" s="579"/>
      <c r="GJ245" s="576"/>
      <c r="GK245" s="576"/>
      <c r="GL245" s="579"/>
      <c r="GP245" s="583"/>
      <c r="GQ245" s="579"/>
      <c r="GR245" s="576"/>
      <c r="GS245" s="576"/>
      <c r="GT245" s="579"/>
      <c r="GX245" s="583"/>
      <c r="GY245" s="579"/>
      <c r="GZ245" s="576"/>
      <c r="HA245" s="576"/>
      <c r="HB245" s="579"/>
      <c r="HF245" s="583"/>
      <c r="HG245" s="579"/>
      <c r="HH245" s="576"/>
      <c r="HI245" s="576"/>
      <c r="HJ245" s="579"/>
      <c r="HN245" s="583"/>
      <c r="HO245" s="579"/>
      <c r="HP245" s="576"/>
      <c r="HQ245" s="576"/>
      <c r="HR245" s="579"/>
      <c r="HV245" s="583"/>
      <c r="HW245" s="579"/>
      <c r="HX245" s="576"/>
      <c r="HY245" s="576"/>
      <c r="HZ245" s="579"/>
      <c r="ID245" s="583"/>
      <c r="IE245" s="579"/>
      <c r="IF245" s="576"/>
      <c r="IG245" s="576"/>
      <c r="IH245" s="579"/>
      <c r="IL245" s="583"/>
      <c r="IM245" s="579"/>
      <c r="IN245" s="576"/>
      <c r="IO245" s="576"/>
    </row>
    <row r="246" spans="9:249">
      <c r="I246" s="576"/>
      <c r="J246" s="579"/>
      <c r="N246" s="583"/>
      <c r="O246" s="579"/>
      <c r="P246" s="576"/>
      <c r="Q246" s="576"/>
      <c r="R246" s="579"/>
      <c r="V246" s="583"/>
      <c r="W246" s="579"/>
      <c r="X246" s="576"/>
      <c r="Y246" s="576"/>
      <c r="Z246" s="579"/>
      <c r="AD246" s="583"/>
      <c r="AE246" s="579"/>
      <c r="AF246" s="576"/>
      <c r="AG246" s="576"/>
      <c r="AH246" s="579"/>
      <c r="AL246" s="583"/>
      <c r="AM246" s="579"/>
      <c r="AN246" s="576"/>
      <c r="AO246" s="576"/>
      <c r="AP246" s="579"/>
      <c r="AT246" s="583"/>
      <c r="AU246" s="579"/>
      <c r="AV246" s="576"/>
      <c r="AW246" s="576"/>
      <c r="AX246" s="579"/>
      <c r="BB246" s="583"/>
      <c r="BC246" s="579"/>
      <c r="BD246" s="576"/>
      <c r="BE246" s="576"/>
      <c r="BF246" s="579"/>
      <c r="BJ246" s="583"/>
      <c r="BK246" s="579"/>
      <c r="BL246" s="576"/>
      <c r="BM246" s="576"/>
      <c r="BN246" s="579"/>
      <c r="BR246" s="583"/>
      <c r="BS246" s="579"/>
      <c r="BT246" s="576"/>
      <c r="BU246" s="576"/>
      <c r="BV246" s="579"/>
      <c r="BZ246" s="583"/>
      <c r="CA246" s="579"/>
      <c r="CB246" s="576"/>
      <c r="CC246" s="576"/>
      <c r="CD246" s="579"/>
      <c r="CH246" s="583"/>
      <c r="CI246" s="579"/>
      <c r="CJ246" s="576"/>
      <c r="CK246" s="576"/>
      <c r="CL246" s="579"/>
      <c r="CP246" s="583"/>
      <c r="CQ246" s="579"/>
      <c r="CR246" s="576"/>
      <c r="CS246" s="576"/>
      <c r="CT246" s="579"/>
      <c r="CX246" s="583"/>
      <c r="CY246" s="579"/>
      <c r="CZ246" s="576"/>
      <c r="DA246" s="576"/>
      <c r="DB246" s="579"/>
      <c r="DF246" s="583"/>
      <c r="DG246" s="579"/>
      <c r="DH246" s="576"/>
      <c r="DI246" s="576"/>
      <c r="DJ246" s="579"/>
      <c r="DN246" s="583"/>
      <c r="DO246" s="579"/>
      <c r="DP246" s="576"/>
      <c r="DQ246" s="576"/>
      <c r="DR246" s="579"/>
      <c r="DV246" s="583"/>
      <c r="DW246" s="579"/>
      <c r="DX246" s="576"/>
      <c r="DY246" s="576"/>
      <c r="DZ246" s="579"/>
      <c r="ED246" s="583"/>
      <c r="EE246" s="579"/>
      <c r="EF246" s="576"/>
      <c r="EG246" s="576"/>
      <c r="EH246" s="579"/>
      <c r="EL246" s="583"/>
      <c r="EM246" s="579"/>
      <c r="EN246" s="576"/>
      <c r="EO246" s="576"/>
      <c r="EP246" s="579"/>
      <c r="ET246" s="583"/>
      <c r="EU246" s="579"/>
      <c r="EV246" s="576"/>
      <c r="EW246" s="576"/>
      <c r="EX246" s="579"/>
      <c r="FB246" s="583"/>
      <c r="FC246" s="579"/>
      <c r="FD246" s="576"/>
      <c r="FE246" s="576"/>
      <c r="FF246" s="579"/>
      <c r="FJ246" s="583"/>
      <c r="FK246" s="579"/>
      <c r="FL246" s="576"/>
      <c r="FM246" s="576"/>
      <c r="FN246" s="579"/>
      <c r="FR246" s="583"/>
      <c r="FS246" s="579"/>
      <c r="FT246" s="576"/>
      <c r="FU246" s="576"/>
      <c r="FV246" s="579"/>
      <c r="FZ246" s="583"/>
      <c r="GA246" s="579"/>
      <c r="GB246" s="576"/>
      <c r="GC246" s="576"/>
      <c r="GD246" s="579"/>
      <c r="GH246" s="583"/>
      <c r="GI246" s="579"/>
      <c r="GJ246" s="576"/>
      <c r="GK246" s="576"/>
      <c r="GL246" s="579"/>
      <c r="GP246" s="583"/>
      <c r="GQ246" s="579"/>
      <c r="GR246" s="576"/>
      <c r="GS246" s="576"/>
      <c r="GT246" s="579"/>
      <c r="GX246" s="583"/>
      <c r="GY246" s="579"/>
      <c r="GZ246" s="576"/>
      <c r="HA246" s="576"/>
      <c r="HB246" s="579"/>
      <c r="HF246" s="583"/>
      <c r="HG246" s="579"/>
      <c r="HH246" s="576"/>
      <c r="HI246" s="576"/>
      <c r="HJ246" s="579"/>
      <c r="HN246" s="583"/>
      <c r="HO246" s="579"/>
      <c r="HP246" s="576"/>
      <c r="HQ246" s="576"/>
      <c r="HR246" s="579"/>
      <c r="HV246" s="583"/>
      <c r="HW246" s="579"/>
      <c r="HX246" s="576"/>
      <c r="HY246" s="576"/>
      <c r="HZ246" s="579"/>
      <c r="ID246" s="583"/>
      <c r="IE246" s="579"/>
      <c r="IF246" s="576"/>
      <c r="IG246" s="576"/>
      <c r="IH246" s="579"/>
      <c r="IL246" s="583"/>
      <c r="IM246" s="579"/>
      <c r="IN246" s="576"/>
      <c r="IO246" s="576"/>
    </row>
    <row r="247" spans="9:249">
      <c r="I247" s="576"/>
      <c r="J247" s="579"/>
      <c r="N247" s="583"/>
      <c r="O247" s="579"/>
      <c r="P247" s="576"/>
      <c r="Q247" s="576"/>
      <c r="R247" s="579"/>
      <c r="V247" s="583"/>
      <c r="W247" s="579"/>
      <c r="X247" s="576"/>
      <c r="Y247" s="576"/>
      <c r="Z247" s="579"/>
      <c r="AD247" s="583"/>
      <c r="AE247" s="579"/>
      <c r="AF247" s="576"/>
      <c r="AG247" s="576"/>
      <c r="AH247" s="579"/>
      <c r="AL247" s="583"/>
      <c r="AM247" s="579"/>
      <c r="AN247" s="576"/>
      <c r="AO247" s="576"/>
      <c r="AP247" s="579"/>
      <c r="AT247" s="583"/>
      <c r="AU247" s="579"/>
      <c r="AV247" s="576"/>
      <c r="AW247" s="576"/>
      <c r="AX247" s="579"/>
      <c r="BB247" s="583"/>
      <c r="BC247" s="579"/>
      <c r="BD247" s="576"/>
      <c r="BE247" s="576"/>
      <c r="BF247" s="579"/>
      <c r="BJ247" s="583"/>
      <c r="BK247" s="579"/>
      <c r="BL247" s="576"/>
      <c r="BM247" s="576"/>
      <c r="BN247" s="579"/>
      <c r="BR247" s="583"/>
      <c r="BS247" s="579"/>
      <c r="BT247" s="576"/>
      <c r="BU247" s="576"/>
      <c r="BV247" s="579"/>
      <c r="BZ247" s="583"/>
      <c r="CA247" s="579"/>
      <c r="CB247" s="576"/>
      <c r="CC247" s="576"/>
      <c r="CD247" s="579"/>
      <c r="CH247" s="583"/>
      <c r="CI247" s="579"/>
      <c r="CJ247" s="576"/>
      <c r="CK247" s="576"/>
      <c r="CL247" s="579"/>
      <c r="CP247" s="583"/>
      <c r="CQ247" s="579"/>
      <c r="CR247" s="576"/>
      <c r="CS247" s="576"/>
      <c r="CT247" s="579"/>
      <c r="CX247" s="583"/>
      <c r="CY247" s="579"/>
      <c r="CZ247" s="576"/>
      <c r="DA247" s="576"/>
      <c r="DB247" s="579"/>
      <c r="DF247" s="583"/>
      <c r="DG247" s="579"/>
      <c r="DH247" s="576"/>
      <c r="DI247" s="576"/>
      <c r="DJ247" s="579"/>
      <c r="DN247" s="583"/>
      <c r="DO247" s="579"/>
      <c r="DP247" s="576"/>
      <c r="DQ247" s="576"/>
      <c r="DR247" s="579"/>
      <c r="DV247" s="583"/>
      <c r="DW247" s="579"/>
      <c r="DX247" s="576"/>
      <c r="DY247" s="576"/>
      <c r="DZ247" s="579"/>
      <c r="ED247" s="583"/>
      <c r="EE247" s="579"/>
      <c r="EF247" s="576"/>
      <c r="EG247" s="576"/>
      <c r="EH247" s="579"/>
      <c r="EL247" s="583"/>
      <c r="EM247" s="579"/>
      <c r="EN247" s="576"/>
      <c r="EO247" s="576"/>
      <c r="EP247" s="579"/>
      <c r="ET247" s="583"/>
      <c r="EU247" s="579"/>
      <c r="EV247" s="576"/>
      <c r="EW247" s="576"/>
      <c r="EX247" s="579"/>
      <c r="FB247" s="583"/>
      <c r="FC247" s="579"/>
      <c r="FD247" s="576"/>
      <c r="FE247" s="576"/>
      <c r="FF247" s="579"/>
      <c r="FJ247" s="583"/>
      <c r="FK247" s="579"/>
      <c r="FL247" s="576"/>
      <c r="FM247" s="576"/>
      <c r="FN247" s="579"/>
      <c r="FR247" s="583"/>
      <c r="FS247" s="579"/>
      <c r="FT247" s="576"/>
      <c r="FU247" s="576"/>
      <c r="FV247" s="579"/>
      <c r="FZ247" s="583"/>
      <c r="GA247" s="579"/>
      <c r="GB247" s="576"/>
      <c r="GC247" s="576"/>
      <c r="GD247" s="579"/>
      <c r="GH247" s="583"/>
      <c r="GI247" s="579"/>
      <c r="GJ247" s="576"/>
      <c r="GK247" s="576"/>
      <c r="GL247" s="579"/>
      <c r="GP247" s="583"/>
      <c r="GQ247" s="579"/>
      <c r="GR247" s="576"/>
      <c r="GS247" s="576"/>
      <c r="GT247" s="579"/>
      <c r="GX247" s="583"/>
      <c r="GY247" s="579"/>
      <c r="GZ247" s="576"/>
      <c r="HA247" s="576"/>
      <c r="HB247" s="579"/>
      <c r="HF247" s="583"/>
      <c r="HG247" s="579"/>
      <c r="HH247" s="576"/>
      <c r="HI247" s="576"/>
      <c r="HJ247" s="579"/>
      <c r="HN247" s="583"/>
      <c r="HO247" s="579"/>
      <c r="HP247" s="576"/>
      <c r="HQ247" s="576"/>
      <c r="HR247" s="579"/>
      <c r="HV247" s="583"/>
      <c r="HW247" s="579"/>
      <c r="HX247" s="576"/>
      <c r="HY247" s="576"/>
      <c r="HZ247" s="579"/>
      <c r="ID247" s="583"/>
      <c r="IE247" s="579"/>
      <c r="IF247" s="576"/>
      <c r="IG247" s="576"/>
      <c r="IH247" s="579"/>
      <c r="IL247" s="583"/>
      <c r="IM247" s="579"/>
      <c r="IN247" s="576"/>
      <c r="IO247" s="576"/>
    </row>
    <row r="248" spans="9:249">
      <c r="I248" s="576"/>
      <c r="J248" s="579"/>
      <c r="N248" s="583"/>
      <c r="O248" s="579"/>
      <c r="P248" s="576"/>
      <c r="Q248" s="576"/>
      <c r="R248" s="579"/>
      <c r="V248" s="583"/>
      <c r="W248" s="579"/>
      <c r="X248" s="576"/>
      <c r="Y248" s="576"/>
      <c r="Z248" s="579"/>
      <c r="AD248" s="583"/>
      <c r="AE248" s="579"/>
      <c r="AF248" s="576"/>
      <c r="AG248" s="576"/>
      <c r="AH248" s="579"/>
      <c r="AL248" s="583"/>
      <c r="AM248" s="579"/>
      <c r="AN248" s="576"/>
      <c r="AO248" s="576"/>
      <c r="AP248" s="579"/>
      <c r="AT248" s="583"/>
      <c r="AU248" s="579"/>
      <c r="AV248" s="576"/>
      <c r="AW248" s="576"/>
      <c r="AX248" s="579"/>
      <c r="BB248" s="583"/>
      <c r="BC248" s="579"/>
      <c r="BD248" s="576"/>
      <c r="BE248" s="576"/>
      <c r="BF248" s="579"/>
      <c r="BJ248" s="583"/>
      <c r="BK248" s="579"/>
      <c r="BL248" s="576"/>
      <c r="BM248" s="576"/>
      <c r="BN248" s="579"/>
      <c r="BR248" s="583"/>
      <c r="BS248" s="579"/>
      <c r="BT248" s="576"/>
      <c r="BU248" s="576"/>
      <c r="BV248" s="579"/>
      <c r="BZ248" s="583"/>
      <c r="CA248" s="579"/>
      <c r="CB248" s="576"/>
      <c r="CC248" s="576"/>
      <c r="CD248" s="579"/>
      <c r="CH248" s="583"/>
      <c r="CI248" s="579"/>
      <c r="CJ248" s="576"/>
      <c r="CK248" s="576"/>
      <c r="CL248" s="579"/>
      <c r="CP248" s="583"/>
      <c r="CQ248" s="579"/>
      <c r="CR248" s="576"/>
      <c r="CS248" s="576"/>
      <c r="CT248" s="579"/>
      <c r="CX248" s="583"/>
      <c r="CY248" s="579"/>
      <c r="CZ248" s="576"/>
      <c r="DA248" s="576"/>
      <c r="DB248" s="579"/>
      <c r="DF248" s="583"/>
      <c r="DG248" s="579"/>
      <c r="DH248" s="576"/>
      <c r="DI248" s="576"/>
      <c r="DJ248" s="579"/>
      <c r="DN248" s="583"/>
      <c r="DO248" s="579"/>
      <c r="DP248" s="576"/>
      <c r="DQ248" s="576"/>
      <c r="DR248" s="579"/>
      <c r="DV248" s="583"/>
      <c r="DW248" s="579"/>
      <c r="DX248" s="576"/>
      <c r="DY248" s="576"/>
      <c r="DZ248" s="579"/>
      <c r="ED248" s="583"/>
      <c r="EE248" s="579"/>
      <c r="EF248" s="576"/>
      <c r="EG248" s="576"/>
      <c r="EH248" s="579"/>
      <c r="EL248" s="583"/>
      <c r="EM248" s="579"/>
      <c r="EN248" s="576"/>
      <c r="EO248" s="576"/>
      <c r="EP248" s="579"/>
      <c r="ET248" s="583"/>
      <c r="EU248" s="579"/>
      <c r="EV248" s="576"/>
      <c r="EW248" s="576"/>
      <c r="EX248" s="579"/>
      <c r="FB248" s="583"/>
      <c r="FC248" s="579"/>
      <c r="FD248" s="576"/>
      <c r="FE248" s="576"/>
      <c r="FF248" s="579"/>
      <c r="FJ248" s="583"/>
      <c r="FK248" s="579"/>
      <c r="FL248" s="576"/>
      <c r="FM248" s="576"/>
      <c r="FN248" s="579"/>
      <c r="FR248" s="583"/>
      <c r="FS248" s="579"/>
      <c r="FT248" s="576"/>
      <c r="FU248" s="576"/>
      <c r="FV248" s="579"/>
      <c r="FZ248" s="583"/>
      <c r="GA248" s="579"/>
      <c r="GB248" s="576"/>
      <c r="GC248" s="576"/>
      <c r="GD248" s="579"/>
      <c r="GH248" s="583"/>
      <c r="GI248" s="579"/>
      <c r="GJ248" s="576"/>
      <c r="GK248" s="576"/>
      <c r="GL248" s="579"/>
      <c r="GP248" s="583"/>
      <c r="GQ248" s="579"/>
      <c r="GR248" s="576"/>
      <c r="GS248" s="576"/>
      <c r="GT248" s="579"/>
      <c r="GX248" s="583"/>
      <c r="GY248" s="579"/>
      <c r="GZ248" s="576"/>
      <c r="HA248" s="576"/>
      <c r="HB248" s="579"/>
      <c r="HF248" s="583"/>
      <c r="HG248" s="579"/>
      <c r="HH248" s="576"/>
      <c r="HI248" s="576"/>
      <c r="HJ248" s="579"/>
      <c r="HN248" s="583"/>
      <c r="HO248" s="579"/>
      <c r="HP248" s="576"/>
      <c r="HQ248" s="576"/>
      <c r="HR248" s="579"/>
      <c r="HV248" s="583"/>
      <c r="HW248" s="579"/>
      <c r="HX248" s="576"/>
      <c r="HY248" s="576"/>
      <c r="HZ248" s="579"/>
      <c r="ID248" s="583"/>
      <c r="IE248" s="579"/>
      <c r="IF248" s="576"/>
      <c r="IG248" s="576"/>
      <c r="IH248" s="579"/>
      <c r="IL248" s="583"/>
      <c r="IM248" s="579"/>
      <c r="IN248" s="576"/>
      <c r="IO248" s="576"/>
    </row>
    <row r="256" spans="9:249" ht="14.25" customHeight="1"/>
    <row r="287" spans="9:9">
      <c r="I287" s="576"/>
    </row>
    <row r="300" spans="9:10">
      <c r="I300" s="576"/>
    </row>
    <row r="303" spans="9:10">
      <c r="J303" s="576"/>
    </row>
    <row r="304" spans="9:10">
      <c r="I304" s="576"/>
    </row>
    <row r="313" spans="9:10">
      <c r="I313" s="576"/>
      <c r="J313" s="576"/>
    </row>
    <row r="317" spans="9:10">
      <c r="I317" s="576"/>
    </row>
    <row r="326" spans="1:8" s="577" customFormat="1">
      <c r="A326" s="578"/>
      <c r="B326" s="575"/>
      <c r="C326" s="575"/>
      <c r="D326" s="575"/>
      <c r="E326" s="579"/>
      <c r="F326" s="579"/>
      <c r="G326" s="576"/>
      <c r="H326" s="576"/>
    </row>
  </sheetData>
  <mergeCells count="2">
    <mergeCell ref="A1:H1"/>
    <mergeCell ref="A55:H55"/>
  </mergeCells>
  <pageMargins left="0.59055118110236227" right="0.15748031496062992" top="0.98425196850393704" bottom="0.98425196850393704" header="0" footer="0"/>
  <pageSetup paperSize="9" orientation="portrait" r:id="rId1"/>
  <headerFooter alignWithMargins="0">
    <oddFooter>Stran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zoomScaleNormal="100" zoomScaleSheetLayoutView="200" workbookViewId="0">
      <selection activeCell="A5" sqref="A5:A35"/>
    </sheetView>
  </sheetViews>
  <sheetFormatPr defaultRowHeight="12.75"/>
  <cols>
    <col min="1" max="1" width="5.42578125" style="609" customWidth="1"/>
    <col min="2" max="2" width="38.140625" style="585" customWidth="1"/>
    <col min="3" max="3" width="7.5703125" style="610" customWidth="1"/>
    <col min="4" max="4" width="5.42578125" style="613" customWidth="1"/>
    <col min="5" max="5" width="13.140625" style="612" bestFit="1" customWidth="1"/>
    <col min="6" max="6" width="16.42578125" style="612" customWidth="1"/>
    <col min="7" max="248" width="9.140625" style="585"/>
    <col min="249" max="249" width="5.42578125" style="585" customWidth="1"/>
    <col min="250" max="250" width="38.140625" style="585" customWidth="1"/>
    <col min="251" max="251" width="7.5703125" style="585" customWidth="1"/>
    <col min="252" max="252" width="5.42578125" style="585" customWidth="1"/>
    <col min="253" max="260" width="0" style="585" hidden="1" customWidth="1"/>
    <col min="261" max="261" width="13.140625" style="585" bestFit="1" customWidth="1"/>
    <col min="262" max="262" width="16.42578125" style="585" customWidth="1"/>
    <col min="263" max="504" width="9.140625" style="585"/>
    <col min="505" max="505" width="5.42578125" style="585" customWidth="1"/>
    <col min="506" max="506" width="38.140625" style="585" customWidth="1"/>
    <col min="507" max="507" width="7.5703125" style="585" customWidth="1"/>
    <col min="508" max="508" width="5.42578125" style="585" customWidth="1"/>
    <col min="509" max="516" width="0" style="585" hidden="1" customWidth="1"/>
    <col min="517" max="517" width="13.140625" style="585" bestFit="1" customWidth="1"/>
    <col min="518" max="518" width="16.42578125" style="585" customWidth="1"/>
    <col min="519" max="760" width="9.140625" style="585"/>
    <col min="761" max="761" width="5.42578125" style="585" customWidth="1"/>
    <col min="762" max="762" width="38.140625" style="585" customWidth="1"/>
    <col min="763" max="763" width="7.5703125" style="585" customWidth="1"/>
    <col min="764" max="764" width="5.42578125" style="585" customWidth="1"/>
    <col min="765" max="772" width="0" style="585" hidden="1" customWidth="1"/>
    <col min="773" max="773" width="13.140625" style="585" bestFit="1" customWidth="1"/>
    <col min="774" max="774" width="16.42578125" style="585" customWidth="1"/>
    <col min="775" max="1016" width="9.140625" style="585"/>
    <col min="1017" max="1017" width="5.42578125" style="585" customWidth="1"/>
    <col min="1018" max="1018" width="38.140625" style="585" customWidth="1"/>
    <col min="1019" max="1019" width="7.5703125" style="585" customWidth="1"/>
    <col min="1020" max="1020" width="5.42578125" style="585" customWidth="1"/>
    <col min="1021" max="1028" width="0" style="585" hidden="1" customWidth="1"/>
    <col min="1029" max="1029" width="13.140625" style="585" bestFit="1" customWidth="1"/>
    <col min="1030" max="1030" width="16.42578125" style="585" customWidth="1"/>
    <col min="1031" max="1272" width="9.140625" style="585"/>
    <col min="1273" max="1273" width="5.42578125" style="585" customWidth="1"/>
    <col min="1274" max="1274" width="38.140625" style="585" customWidth="1"/>
    <col min="1275" max="1275" width="7.5703125" style="585" customWidth="1"/>
    <col min="1276" max="1276" width="5.42578125" style="585" customWidth="1"/>
    <col min="1277" max="1284" width="0" style="585" hidden="1" customWidth="1"/>
    <col min="1285" max="1285" width="13.140625" style="585" bestFit="1" customWidth="1"/>
    <col min="1286" max="1286" width="16.42578125" style="585" customWidth="1"/>
    <col min="1287" max="1528" width="9.140625" style="585"/>
    <col min="1529" max="1529" width="5.42578125" style="585" customWidth="1"/>
    <col min="1530" max="1530" width="38.140625" style="585" customWidth="1"/>
    <col min="1531" max="1531" width="7.5703125" style="585" customWidth="1"/>
    <col min="1532" max="1532" width="5.42578125" style="585" customWidth="1"/>
    <col min="1533" max="1540" width="0" style="585" hidden="1" customWidth="1"/>
    <col min="1541" max="1541" width="13.140625" style="585" bestFit="1" customWidth="1"/>
    <col min="1542" max="1542" width="16.42578125" style="585" customWidth="1"/>
    <col min="1543" max="1784" width="9.140625" style="585"/>
    <col min="1785" max="1785" width="5.42578125" style="585" customWidth="1"/>
    <col min="1786" max="1786" width="38.140625" style="585" customWidth="1"/>
    <col min="1787" max="1787" width="7.5703125" style="585" customWidth="1"/>
    <col min="1788" max="1788" width="5.42578125" style="585" customWidth="1"/>
    <col min="1789" max="1796" width="0" style="585" hidden="1" customWidth="1"/>
    <col min="1797" max="1797" width="13.140625" style="585" bestFit="1" customWidth="1"/>
    <col min="1798" max="1798" width="16.42578125" style="585" customWidth="1"/>
    <col min="1799" max="2040" width="9.140625" style="585"/>
    <col min="2041" max="2041" width="5.42578125" style="585" customWidth="1"/>
    <col min="2042" max="2042" width="38.140625" style="585" customWidth="1"/>
    <col min="2043" max="2043" width="7.5703125" style="585" customWidth="1"/>
    <col min="2044" max="2044" width="5.42578125" style="585" customWidth="1"/>
    <col min="2045" max="2052" width="0" style="585" hidden="1" customWidth="1"/>
    <col min="2053" max="2053" width="13.140625" style="585" bestFit="1" customWidth="1"/>
    <col min="2054" max="2054" width="16.42578125" style="585" customWidth="1"/>
    <col min="2055" max="2296" width="9.140625" style="585"/>
    <col min="2297" max="2297" width="5.42578125" style="585" customWidth="1"/>
    <col min="2298" max="2298" width="38.140625" style="585" customWidth="1"/>
    <col min="2299" max="2299" width="7.5703125" style="585" customWidth="1"/>
    <col min="2300" max="2300" width="5.42578125" style="585" customWidth="1"/>
    <col min="2301" max="2308" width="0" style="585" hidden="1" customWidth="1"/>
    <col min="2309" max="2309" width="13.140625" style="585" bestFit="1" customWidth="1"/>
    <col min="2310" max="2310" width="16.42578125" style="585" customWidth="1"/>
    <col min="2311" max="2552" width="9.140625" style="585"/>
    <col min="2553" max="2553" width="5.42578125" style="585" customWidth="1"/>
    <col min="2554" max="2554" width="38.140625" style="585" customWidth="1"/>
    <col min="2555" max="2555" width="7.5703125" style="585" customWidth="1"/>
    <col min="2556" max="2556" width="5.42578125" style="585" customWidth="1"/>
    <col min="2557" max="2564" width="0" style="585" hidden="1" customWidth="1"/>
    <col min="2565" max="2565" width="13.140625" style="585" bestFit="1" customWidth="1"/>
    <col min="2566" max="2566" width="16.42578125" style="585" customWidth="1"/>
    <col min="2567" max="2808" width="9.140625" style="585"/>
    <col min="2809" max="2809" width="5.42578125" style="585" customWidth="1"/>
    <col min="2810" max="2810" width="38.140625" style="585" customWidth="1"/>
    <col min="2811" max="2811" width="7.5703125" style="585" customWidth="1"/>
    <col min="2812" max="2812" width="5.42578125" style="585" customWidth="1"/>
    <col min="2813" max="2820" width="0" style="585" hidden="1" customWidth="1"/>
    <col min="2821" max="2821" width="13.140625" style="585" bestFit="1" customWidth="1"/>
    <col min="2822" max="2822" width="16.42578125" style="585" customWidth="1"/>
    <col min="2823" max="3064" width="9.140625" style="585"/>
    <col min="3065" max="3065" width="5.42578125" style="585" customWidth="1"/>
    <col min="3066" max="3066" width="38.140625" style="585" customWidth="1"/>
    <col min="3067" max="3067" width="7.5703125" style="585" customWidth="1"/>
    <col min="3068" max="3068" width="5.42578125" style="585" customWidth="1"/>
    <col min="3069" max="3076" width="0" style="585" hidden="1" customWidth="1"/>
    <col min="3077" max="3077" width="13.140625" style="585" bestFit="1" customWidth="1"/>
    <col min="3078" max="3078" width="16.42578125" style="585" customWidth="1"/>
    <col min="3079" max="3320" width="9.140625" style="585"/>
    <col min="3321" max="3321" width="5.42578125" style="585" customWidth="1"/>
    <col min="3322" max="3322" width="38.140625" style="585" customWidth="1"/>
    <col min="3323" max="3323" width="7.5703125" style="585" customWidth="1"/>
    <col min="3324" max="3324" width="5.42578125" style="585" customWidth="1"/>
    <col min="3325" max="3332" width="0" style="585" hidden="1" customWidth="1"/>
    <col min="3333" max="3333" width="13.140625" style="585" bestFit="1" customWidth="1"/>
    <col min="3334" max="3334" width="16.42578125" style="585" customWidth="1"/>
    <col min="3335" max="3576" width="9.140625" style="585"/>
    <col min="3577" max="3577" width="5.42578125" style="585" customWidth="1"/>
    <col min="3578" max="3578" width="38.140625" style="585" customWidth="1"/>
    <col min="3579" max="3579" width="7.5703125" style="585" customWidth="1"/>
    <col min="3580" max="3580" width="5.42578125" style="585" customWidth="1"/>
    <col min="3581" max="3588" width="0" style="585" hidden="1" customWidth="1"/>
    <col min="3589" max="3589" width="13.140625" style="585" bestFit="1" customWidth="1"/>
    <col min="3590" max="3590" width="16.42578125" style="585" customWidth="1"/>
    <col min="3591" max="3832" width="9.140625" style="585"/>
    <col min="3833" max="3833" width="5.42578125" style="585" customWidth="1"/>
    <col min="3834" max="3834" width="38.140625" style="585" customWidth="1"/>
    <col min="3835" max="3835" width="7.5703125" style="585" customWidth="1"/>
    <col min="3836" max="3836" width="5.42578125" style="585" customWidth="1"/>
    <col min="3837" max="3844" width="0" style="585" hidden="1" customWidth="1"/>
    <col min="3845" max="3845" width="13.140625" style="585" bestFit="1" customWidth="1"/>
    <col min="3846" max="3846" width="16.42578125" style="585" customWidth="1"/>
    <col min="3847" max="4088" width="9.140625" style="585"/>
    <col min="4089" max="4089" width="5.42578125" style="585" customWidth="1"/>
    <col min="4090" max="4090" width="38.140625" style="585" customWidth="1"/>
    <col min="4091" max="4091" width="7.5703125" style="585" customWidth="1"/>
    <col min="4092" max="4092" width="5.42578125" style="585" customWidth="1"/>
    <col min="4093" max="4100" width="0" style="585" hidden="1" customWidth="1"/>
    <col min="4101" max="4101" width="13.140625" style="585" bestFit="1" customWidth="1"/>
    <col min="4102" max="4102" width="16.42578125" style="585" customWidth="1"/>
    <col min="4103" max="4344" width="9.140625" style="585"/>
    <col min="4345" max="4345" width="5.42578125" style="585" customWidth="1"/>
    <col min="4346" max="4346" width="38.140625" style="585" customWidth="1"/>
    <col min="4347" max="4347" width="7.5703125" style="585" customWidth="1"/>
    <col min="4348" max="4348" width="5.42578125" style="585" customWidth="1"/>
    <col min="4349" max="4356" width="0" style="585" hidden="1" customWidth="1"/>
    <col min="4357" max="4357" width="13.140625" style="585" bestFit="1" customWidth="1"/>
    <col min="4358" max="4358" width="16.42578125" style="585" customWidth="1"/>
    <col min="4359" max="4600" width="9.140625" style="585"/>
    <col min="4601" max="4601" width="5.42578125" style="585" customWidth="1"/>
    <col min="4602" max="4602" width="38.140625" style="585" customWidth="1"/>
    <col min="4603" max="4603" width="7.5703125" style="585" customWidth="1"/>
    <col min="4604" max="4604" width="5.42578125" style="585" customWidth="1"/>
    <col min="4605" max="4612" width="0" style="585" hidden="1" customWidth="1"/>
    <col min="4613" max="4613" width="13.140625" style="585" bestFit="1" customWidth="1"/>
    <col min="4614" max="4614" width="16.42578125" style="585" customWidth="1"/>
    <col min="4615" max="4856" width="9.140625" style="585"/>
    <col min="4857" max="4857" width="5.42578125" style="585" customWidth="1"/>
    <col min="4858" max="4858" width="38.140625" style="585" customWidth="1"/>
    <col min="4859" max="4859" width="7.5703125" style="585" customWidth="1"/>
    <col min="4860" max="4860" width="5.42578125" style="585" customWidth="1"/>
    <col min="4861" max="4868" width="0" style="585" hidden="1" customWidth="1"/>
    <col min="4869" max="4869" width="13.140625" style="585" bestFit="1" customWidth="1"/>
    <col min="4870" max="4870" width="16.42578125" style="585" customWidth="1"/>
    <col min="4871" max="5112" width="9.140625" style="585"/>
    <col min="5113" max="5113" width="5.42578125" style="585" customWidth="1"/>
    <col min="5114" max="5114" width="38.140625" style="585" customWidth="1"/>
    <col min="5115" max="5115" width="7.5703125" style="585" customWidth="1"/>
    <col min="5116" max="5116" width="5.42578125" style="585" customWidth="1"/>
    <col min="5117" max="5124" width="0" style="585" hidden="1" customWidth="1"/>
    <col min="5125" max="5125" width="13.140625" style="585" bestFit="1" customWidth="1"/>
    <col min="5126" max="5126" width="16.42578125" style="585" customWidth="1"/>
    <col min="5127" max="5368" width="9.140625" style="585"/>
    <col min="5369" max="5369" width="5.42578125" style="585" customWidth="1"/>
    <col min="5370" max="5370" width="38.140625" style="585" customWidth="1"/>
    <col min="5371" max="5371" width="7.5703125" style="585" customWidth="1"/>
    <col min="5372" max="5372" width="5.42578125" style="585" customWidth="1"/>
    <col min="5373" max="5380" width="0" style="585" hidden="1" customWidth="1"/>
    <col min="5381" max="5381" width="13.140625" style="585" bestFit="1" customWidth="1"/>
    <col min="5382" max="5382" width="16.42578125" style="585" customWidth="1"/>
    <col min="5383" max="5624" width="9.140625" style="585"/>
    <col min="5625" max="5625" width="5.42578125" style="585" customWidth="1"/>
    <col min="5626" max="5626" width="38.140625" style="585" customWidth="1"/>
    <col min="5627" max="5627" width="7.5703125" style="585" customWidth="1"/>
    <col min="5628" max="5628" width="5.42578125" style="585" customWidth="1"/>
    <col min="5629" max="5636" width="0" style="585" hidden="1" customWidth="1"/>
    <col min="5637" max="5637" width="13.140625" style="585" bestFit="1" customWidth="1"/>
    <col min="5638" max="5638" width="16.42578125" style="585" customWidth="1"/>
    <col min="5639" max="5880" width="9.140625" style="585"/>
    <col min="5881" max="5881" width="5.42578125" style="585" customWidth="1"/>
    <col min="5882" max="5882" width="38.140625" style="585" customWidth="1"/>
    <col min="5883" max="5883" width="7.5703125" style="585" customWidth="1"/>
    <col min="5884" max="5884" width="5.42578125" style="585" customWidth="1"/>
    <col min="5885" max="5892" width="0" style="585" hidden="1" customWidth="1"/>
    <col min="5893" max="5893" width="13.140625" style="585" bestFit="1" customWidth="1"/>
    <col min="5894" max="5894" width="16.42578125" style="585" customWidth="1"/>
    <col min="5895" max="6136" width="9.140625" style="585"/>
    <col min="6137" max="6137" width="5.42578125" style="585" customWidth="1"/>
    <col min="6138" max="6138" width="38.140625" style="585" customWidth="1"/>
    <col min="6139" max="6139" width="7.5703125" style="585" customWidth="1"/>
    <col min="6140" max="6140" width="5.42578125" style="585" customWidth="1"/>
    <col min="6141" max="6148" width="0" style="585" hidden="1" customWidth="1"/>
    <col min="6149" max="6149" width="13.140625" style="585" bestFit="1" customWidth="1"/>
    <col min="6150" max="6150" width="16.42578125" style="585" customWidth="1"/>
    <col min="6151" max="6392" width="9.140625" style="585"/>
    <col min="6393" max="6393" width="5.42578125" style="585" customWidth="1"/>
    <col min="6394" max="6394" width="38.140625" style="585" customWidth="1"/>
    <col min="6395" max="6395" width="7.5703125" style="585" customWidth="1"/>
    <col min="6396" max="6396" width="5.42578125" style="585" customWidth="1"/>
    <col min="6397" max="6404" width="0" style="585" hidden="1" customWidth="1"/>
    <col min="6405" max="6405" width="13.140625" style="585" bestFit="1" customWidth="1"/>
    <col min="6406" max="6406" width="16.42578125" style="585" customWidth="1"/>
    <col min="6407" max="6648" width="9.140625" style="585"/>
    <col min="6649" max="6649" width="5.42578125" style="585" customWidth="1"/>
    <col min="6650" max="6650" width="38.140625" style="585" customWidth="1"/>
    <col min="6651" max="6651" width="7.5703125" style="585" customWidth="1"/>
    <col min="6652" max="6652" width="5.42578125" style="585" customWidth="1"/>
    <col min="6653" max="6660" width="0" style="585" hidden="1" customWidth="1"/>
    <col min="6661" max="6661" width="13.140625" style="585" bestFit="1" customWidth="1"/>
    <col min="6662" max="6662" width="16.42578125" style="585" customWidth="1"/>
    <col min="6663" max="6904" width="9.140625" style="585"/>
    <col min="6905" max="6905" width="5.42578125" style="585" customWidth="1"/>
    <col min="6906" max="6906" width="38.140625" style="585" customWidth="1"/>
    <col min="6907" max="6907" width="7.5703125" style="585" customWidth="1"/>
    <col min="6908" max="6908" width="5.42578125" style="585" customWidth="1"/>
    <col min="6909" max="6916" width="0" style="585" hidden="1" customWidth="1"/>
    <col min="6917" max="6917" width="13.140625" style="585" bestFit="1" customWidth="1"/>
    <col min="6918" max="6918" width="16.42578125" style="585" customWidth="1"/>
    <col min="6919" max="7160" width="9.140625" style="585"/>
    <col min="7161" max="7161" width="5.42578125" style="585" customWidth="1"/>
    <col min="7162" max="7162" width="38.140625" style="585" customWidth="1"/>
    <col min="7163" max="7163" width="7.5703125" style="585" customWidth="1"/>
    <col min="7164" max="7164" width="5.42578125" style="585" customWidth="1"/>
    <col min="7165" max="7172" width="0" style="585" hidden="1" customWidth="1"/>
    <col min="7173" max="7173" width="13.140625" style="585" bestFit="1" customWidth="1"/>
    <col min="7174" max="7174" width="16.42578125" style="585" customWidth="1"/>
    <col min="7175" max="7416" width="9.140625" style="585"/>
    <col min="7417" max="7417" width="5.42578125" style="585" customWidth="1"/>
    <col min="7418" max="7418" width="38.140625" style="585" customWidth="1"/>
    <col min="7419" max="7419" width="7.5703125" style="585" customWidth="1"/>
    <col min="7420" max="7420" width="5.42578125" style="585" customWidth="1"/>
    <col min="7421" max="7428" width="0" style="585" hidden="1" customWidth="1"/>
    <col min="7429" max="7429" width="13.140625" style="585" bestFit="1" customWidth="1"/>
    <col min="7430" max="7430" width="16.42578125" style="585" customWidth="1"/>
    <col min="7431" max="7672" width="9.140625" style="585"/>
    <col min="7673" max="7673" width="5.42578125" style="585" customWidth="1"/>
    <col min="7674" max="7674" width="38.140625" style="585" customWidth="1"/>
    <col min="7675" max="7675" width="7.5703125" style="585" customWidth="1"/>
    <col min="7676" max="7676" width="5.42578125" style="585" customWidth="1"/>
    <col min="7677" max="7684" width="0" style="585" hidden="1" customWidth="1"/>
    <col min="7685" max="7685" width="13.140625" style="585" bestFit="1" customWidth="1"/>
    <col min="7686" max="7686" width="16.42578125" style="585" customWidth="1"/>
    <col min="7687" max="7928" width="9.140625" style="585"/>
    <col min="7929" max="7929" width="5.42578125" style="585" customWidth="1"/>
    <col min="7930" max="7930" width="38.140625" style="585" customWidth="1"/>
    <col min="7931" max="7931" width="7.5703125" style="585" customWidth="1"/>
    <col min="7932" max="7932" width="5.42578125" style="585" customWidth="1"/>
    <col min="7933" max="7940" width="0" style="585" hidden="1" customWidth="1"/>
    <col min="7941" max="7941" width="13.140625" style="585" bestFit="1" customWidth="1"/>
    <col min="7942" max="7942" width="16.42578125" style="585" customWidth="1"/>
    <col min="7943" max="8184" width="9.140625" style="585"/>
    <col min="8185" max="8185" width="5.42578125" style="585" customWidth="1"/>
    <col min="8186" max="8186" width="38.140625" style="585" customWidth="1"/>
    <col min="8187" max="8187" width="7.5703125" style="585" customWidth="1"/>
    <col min="8188" max="8188" width="5.42578125" style="585" customWidth="1"/>
    <col min="8189" max="8196" width="0" style="585" hidden="1" customWidth="1"/>
    <col min="8197" max="8197" width="13.140625" style="585" bestFit="1" customWidth="1"/>
    <col min="8198" max="8198" width="16.42578125" style="585" customWidth="1"/>
    <col min="8199" max="8440" width="9.140625" style="585"/>
    <col min="8441" max="8441" width="5.42578125" style="585" customWidth="1"/>
    <col min="8442" max="8442" width="38.140625" style="585" customWidth="1"/>
    <col min="8443" max="8443" width="7.5703125" style="585" customWidth="1"/>
    <col min="8444" max="8444" width="5.42578125" style="585" customWidth="1"/>
    <col min="8445" max="8452" width="0" style="585" hidden="1" customWidth="1"/>
    <col min="8453" max="8453" width="13.140625" style="585" bestFit="1" customWidth="1"/>
    <col min="8454" max="8454" width="16.42578125" style="585" customWidth="1"/>
    <col min="8455" max="8696" width="9.140625" style="585"/>
    <col min="8697" max="8697" width="5.42578125" style="585" customWidth="1"/>
    <col min="8698" max="8698" width="38.140625" style="585" customWidth="1"/>
    <col min="8699" max="8699" width="7.5703125" style="585" customWidth="1"/>
    <col min="8700" max="8700" width="5.42578125" style="585" customWidth="1"/>
    <col min="8701" max="8708" width="0" style="585" hidden="1" customWidth="1"/>
    <col min="8709" max="8709" width="13.140625" style="585" bestFit="1" customWidth="1"/>
    <col min="8710" max="8710" width="16.42578125" style="585" customWidth="1"/>
    <col min="8711" max="8952" width="9.140625" style="585"/>
    <col min="8953" max="8953" width="5.42578125" style="585" customWidth="1"/>
    <col min="8954" max="8954" width="38.140625" style="585" customWidth="1"/>
    <col min="8955" max="8955" width="7.5703125" style="585" customWidth="1"/>
    <col min="8956" max="8956" width="5.42578125" style="585" customWidth="1"/>
    <col min="8957" max="8964" width="0" style="585" hidden="1" customWidth="1"/>
    <col min="8965" max="8965" width="13.140625" style="585" bestFit="1" customWidth="1"/>
    <col min="8966" max="8966" width="16.42578125" style="585" customWidth="1"/>
    <col min="8967" max="9208" width="9.140625" style="585"/>
    <col min="9209" max="9209" width="5.42578125" style="585" customWidth="1"/>
    <col min="9210" max="9210" width="38.140625" style="585" customWidth="1"/>
    <col min="9211" max="9211" width="7.5703125" style="585" customWidth="1"/>
    <col min="9212" max="9212" width="5.42578125" style="585" customWidth="1"/>
    <col min="9213" max="9220" width="0" style="585" hidden="1" customWidth="1"/>
    <col min="9221" max="9221" width="13.140625" style="585" bestFit="1" customWidth="1"/>
    <col min="9222" max="9222" width="16.42578125" style="585" customWidth="1"/>
    <col min="9223" max="9464" width="9.140625" style="585"/>
    <col min="9465" max="9465" width="5.42578125" style="585" customWidth="1"/>
    <col min="9466" max="9466" width="38.140625" style="585" customWidth="1"/>
    <col min="9467" max="9467" width="7.5703125" style="585" customWidth="1"/>
    <col min="9468" max="9468" width="5.42578125" style="585" customWidth="1"/>
    <col min="9469" max="9476" width="0" style="585" hidden="1" customWidth="1"/>
    <col min="9477" max="9477" width="13.140625" style="585" bestFit="1" customWidth="1"/>
    <col min="9478" max="9478" width="16.42578125" style="585" customWidth="1"/>
    <col min="9479" max="9720" width="9.140625" style="585"/>
    <col min="9721" max="9721" width="5.42578125" style="585" customWidth="1"/>
    <col min="9722" max="9722" width="38.140625" style="585" customWidth="1"/>
    <col min="9723" max="9723" width="7.5703125" style="585" customWidth="1"/>
    <col min="9724" max="9724" width="5.42578125" style="585" customWidth="1"/>
    <col min="9725" max="9732" width="0" style="585" hidden="1" customWidth="1"/>
    <col min="9733" max="9733" width="13.140625" style="585" bestFit="1" customWidth="1"/>
    <col min="9734" max="9734" width="16.42578125" style="585" customWidth="1"/>
    <col min="9735" max="9976" width="9.140625" style="585"/>
    <col min="9977" max="9977" width="5.42578125" style="585" customWidth="1"/>
    <col min="9978" max="9978" width="38.140625" style="585" customWidth="1"/>
    <col min="9979" max="9979" width="7.5703125" style="585" customWidth="1"/>
    <col min="9980" max="9980" width="5.42578125" style="585" customWidth="1"/>
    <col min="9981" max="9988" width="0" style="585" hidden="1" customWidth="1"/>
    <col min="9989" max="9989" width="13.140625" style="585" bestFit="1" customWidth="1"/>
    <col min="9990" max="9990" width="16.42578125" style="585" customWidth="1"/>
    <col min="9991" max="10232" width="9.140625" style="585"/>
    <col min="10233" max="10233" width="5.42578125" style="585" customWidth="1"/>
    <col min="10234" max="10234" width="38.140625" style="585" customWidth="1"/>
    <col min="10235" max="10235" width="7.5703125" style="585" customWidth="1"/>
    <col min="10236" max="10236" width="5.42578125" style="585" customWidth="1"/>
    <col min="10237" max="10244" width="0" style="585" hidden="1" customWidth="1"/>
    <col min="10245" max="10245" width="13.140625" style="585" bestFit="1" customWidth="1"/>
    <col min="10246" max="10246" width="16.42578125" style="585" customWidth="1"/>
    <col min="10247" max="10488" width="9.140625" style="585"/>
    <col min="10489" max="10489" width="5.42578125" style="585" customWidth="1"/>
    <col min="10490" max="10490" width="38.140625" style="585" customWidth="1"/>
    <col min="10491" max="10491" width="7.5703125" style="585" customWidth="1"/>
    <col min="10492" max="10492" width="5.42578125" style="585" customWidth="1"/>
    <col min="10493" max="10500" width="0" style="585" hidden="1" customWidth="1"/>
    <col min="10501" max="10501" width="13.140625" style="585" bestFit="1" customWidth="1"/>
    <col min="10502" max="10502" width="16.42578125" style="585" customWidth="1"/>
    <col min="10503" max="10744" width="9.140625" style="585"/>
    <col min="10745" max="10745" width="5.42578125" style="585" customWidth="1"/>
    <col min="10746" max="10746" width="38.140625" style="585" customWidth="1"/>
    <col min="10747" max="10747" width="7.5703125" style="585" customWidth="1"/>
    <col min="10748" max="10748" width="5.42578125" style="585" customWidth="1"/>
    <col min="10749" max="10756" width="0" style="585" hidden="1" customWidth="1"/>
    <col min="10757" max="10757" width="13.140625" style="585" bestFit="1" customWidth="1"/>
    <col min="10758" max="10758" width="16.42578125" style="585" customWidth="1"/>
    <col min="10759" max="11000" width="9.140625" style="585"/>
    <col min="11001" max="11001" width="5.42578125" style="585" customWidth="1"/>
    <col min="11002" max="11002" width="38.140625" style="585" customWidth="1"/>
    <col min="11003" max="11003" width="7.5703125" style="585" customWidth="1"/>
    <col min="11004" max="11004" width="5.42578125" style="585" customWidth="1"/>
    <col min="11005" max="11012" width="0" style="585" hidden="1" customWidth="1"/>
    <col min="11013" max="11013" width="13.140625" style="585" bestFit="1" customWidth="1"/>
    <col min="11014" max="11014" width="16.42578125" style="585" customWidth="1"/>
    <col min="11015" max="11256" width="9.140625" style="585"/>
    <col min="11257" max="11257" width="5.42578125" style="585" customWidth="1"/>
    <col min="11258" max="11258" width="38.140625" style="585" customWidth="1"/>
    <col min="11259" max="11259" width="7.5703125" style="585" customWidth="1"/>
    <col min="11260" max="11260" width="5.42578125" style="585" customWidth="1"/>
    <col min="11261" max="11268" width="0" style="585" hidden="1" customWidth="1"/>
    <col min="11269" max="11269" width="13.140625" style="585" bestFit="1" customWidth="1"/>
    <col min="11270" max="11270" width="16.42578125" style="585" customWidth="1"/>
    <col min="11271" max="11512" width="9.140625" style="585"/>
    <col min="11513" max="11513" width="5.42578125" style="585" customWidth="1"/>
    <col min="11514" max="11514" width="38.140625" style="585" customWidth="1"/>
    <col min="11515" max="11515" width="7.5703125" style="585" customWidth="1"/>
    <col min="11516" max="11516" width="5.42578125" style="585" customWidth="1"/>
    <col min="11517" max="11524" width="0" style="585" hidden="1" customWidth="1"/>
    <col min="11525" max="11525" width="13.140625" style="585" bestFit="1" customWidth="1"/>
    <col min="11526" max="11526" width="16.42578125" style="585" customWidth="1"/>
    <col min="11527" max="11768" width="9.140625" style="585"/>
    <col min="11769" max="11769" width="5.42578125" style="585" customWidth="1"/>
    <col min="11770" max="11770" width="38.140625" style="585" customWidth="1"/>
    <col min="11771" max="11771" width="7.5703125" style="585" customWidth="1"/>
    <col min="11772" max="11772" width="5.42578125" style="585" customWidth="1"/>
    <col min="11773" max="11780" width="0" style="585" hidden="1" customWidth="1"/>
    <col min="11781" max="11781" width="13.140625" style="585" bestFit="1" customWidth="1"/>
    <col min="11782" max="11782" width="16.42578125" style="585" customWidth="1"/>
    <col min="11783" max="12024" width="9.140625" style="585"/>
    <col min="12025" max="12025" width="5.42578125" style="585" customWidth="1"/>
    <col min="12026" max="12026" width="38.140625" style="585" customWidth="1"/>
    <col min="12027" max="12027" width="7.5703125" style="585" customWidth="1"/>
    <col min="12028" max="12028" width="5.42578125" style="585" customWidth="1"/>
    <col min="12029" max="12036" width="0" style="585" hidden="1" customWidth="1"/>
    <col min="12037" max="12037" width="13.140625" style="585" bestFit="1" customWidth="1"/>
    <col min="12038" max="12038" width="16.42578125" style="585" customWidth="1"/>
    <col min="12039" max="12280" width="9.140625" style="585"/>
    <col min="12281" max="12281" width="5.42578125" style="585" customWidth="1"/>
    <col min="12282" max="12282" width="38.140625" style="585" customWidth="1"/>
    <col min="12283" max="12283" width="7.5703125" style="585" customWidth="1"/>
    <col min="12284" max="12284" width="5.42578125" style="585" customWidth="1"/>
    <col min="12285" max="12292" width="0" style="585" hidden="1" customWidth="1"/>
    <col min="12293" max="12293" width="13.140625" style="585" bestFit="1" customWidth="1"/>
    <col min="12294" max="12294" width="16.42578125" style="585" customWidth="1"/>
    <col min="12295" max="12536" width="9.140625" style="585"/>
    <col min="12537" max="12537" width="5.42578125" style="585" customWidth="1"/>
    <col min="12538" max="12538" width="38.140625" style="585" customWidth="1"/>
    <col min="12539" max="12539" width="7.5703125" style="585" customWidth="1"/>
    <col min="12540" max="12540" width="5.42578125" style="585" customWidth="1"/>
    <col min="12541" max="12548" width="0" style="585" hidden="1" customWidth="1"/>
    <col min="12549" max="12549" width="13.140625" style="585" bestFit="1" customWidth="1"/>
    <col min="12550" max="12550" width="16.42578125" style="585" customWidth="1"/>
    <col min="12551" max="12792" width="9.140625" style="585"/>
    <col min="12793" max="12793" width="5.42578125" style="585" customWidth="1"/>
    <col min="12794" max="12794" width="38.140625" style="585" customWidth="1"/>
    <col min="12795" max="12795" width="7.5703125" style="585" customWidth="1"/>
    <col min="12796" max="12796" width="5.42578125" style="585" customWidth="1"/>
    <col min="12797" max="12804" width="0" style="585" hidden="1" customWidth="1"/>
    <col min="12805" max="12805" width="13.140625" style="585" bestFit="1" customWidth="1"/>
    <col min="12806" max="12806" width="16.42578125" style="585" customWidth="1"/>
    <col min="12807" max="13048" width="9.140625" style="585"/>
    <col min="13049" max="13049" width="5.42578125" style="585" customWidth="1"/>
    <col min="13050" max="13050" width="38.140625" style="585" customWidth="1"/>
    <col min="13051" max="13051" width="7.5703125" style="585" customWidth="1"/>
    <col min="13052" max="13052" width="5.42578125" style="585" customWidth="1"/>
    <col min="13053" max="13060" width="0" style="585" hidden="1" customWidth="1"/>
    <col min="13061" max="13061" width="13.140625" style="585" bestFit="1" customWidth="1"/>
    <col min="13062" max="13062" width="16.42578125" style="585" customWidth="1"/>
    <col min="13063" max="13304" width="9.140625" style="585"/>
    <col min="13305" max="13305" width="5.42578125" style="585" customWidth="1"/>
    <col min="13306" max="13306" width="38.140625" style="585" customWidth="1"/>
    <col min="13307" max="13307" width="7.5703125" style="585" customWidth="1"/>
    <col min="13308" max="13308" width="5.42578125" style="585" customWidth="1"/>
    <col min="13309" max="13316" width="0" style="585" hidden="1" customWidth="1"/>
    <col min="13317" max="13317" width="13.140625" style="585" bestFit="1" customWidth="1"/>
    <col min="13318" max="13318" width="16.42578125" style="585" customWidth="1"/>
    <col min="13319" max="13560" width="9.140625" style="585"/>
    <col min="13561" max="13561" width="5.42578125" style="585" customWidth="1"/>
    <col min="13562" max="13562" width="38.140625" style="585" customWidth="1"/>
    <col min="13563" max="13563" width="7.5703125" style="585" customWidth="1"/>
    <col min="13564" max="13564" width="5.42578125" style="585" customWidth="1"/>
    <col min="13565" max="13572" width="0" style="585" hidden="1" customWidth="1"/>
    <col min="13573" max="13573" width="13.140625" style="585" bestFit="1" customWidth="1"/>
    <col min="13574" max="13574" width="16.42578125" style="585" customWidth="1"/>
    <col min="13575" max="13816" width="9.140625" style="585"/>
    <col min="13817" max="13817" width="5.42578125" style="585" customWidth="1"/>
    <col min="13818" max="13818" width="38.140625" style="585" customWidth="1"/>
    <col min="13819" max="13819" width="7.5703125" style="585" customWidth="1"/>
    <col min="13820" max="13820" width="5.42578125" style="585" customWidth="1"/>
    <col min="13821" max="13828" width="0" style="585" hidden="1" customWidth="1"/>
    <col min="13829" max="13829" width="13.140625" style="585" bestFit="1" customWidth="1"/>
    <col min="13830" max="13830" width="16.42578125" style="585" customWidth="1"/>
    <col min="13831" max="14072" width="9.140625" style="585"/>
    <col min="14073" max="14073" width="5.42578125" style="585" customWidth="1"/>
    <col min="14074" max="14074" width="38.140625" style="585" customWidth="1"/>
    <col min="14075" max="14075" width="7.5703125" style="585" customWidth="1"/>
    <col min="14076" max="14076" width="5.42578125" style="585" customWidth="1"/>
    <col min="14077" max="14084" width="0" style="585" hidden="1" customWidth="1"/>
    <col min="14085" max="14085" width="13.140625" style="585" bestFit="1" customWidth="1"/>
    <col min="14086" max="14086" width="16.42578125" style="585" customWidth="1"/>
    <col min="14087" max="14328" width="9.140625" style="585"/>
    <col min="14329" max="14329" width="5.42578125" style="585" customWidth="1"/>
    <col min="14330" max="14330" width="38.140625" style="585" customWidth="1"/>
    <col min="14331" max="14331" width="7.5703125" style="585" customWidth="1"/>
    <col min="14332" max="14332" width="5.42578125" style="585" customWidth="1"/>
    <col min="14333" max="14340" width="0" style="585" hidden="1" customWidth="1"/>
    <col min="14341" max="14341" width="13.140625" style="585" bestFit="1" customWidth="1"/>
    <col min="14342" max="14342" width="16.42578125" style="585" customWidth="1"/>
    <col min="14343" max="14584" width="9.140625" style="585"/>
    <col min="14585" max="14585" width="5.42578125" style="585" customWidth="1"/>
    <col min="14586" max="14586" width="38.140625" style="585" customWidth="1"/>
    <col min="14587" max="14587" width="7.5703125" style="585" customWidth="1"/>
    <col min="14588" max="14588" width="5.42578125" style="585" customWidth="1"/>
    <col min="14589" max="14596" width="0" style="585" hidden="1" customWidth="1"/>
    <col min="14597" max="14597" width="13.140625" style="585" bestFit="1" customWidth="1"/>
    <col min="14598" max="14598" width="16.42578125" style="585" customWidth="1"/>
    <col min="14599" max="14840" width="9.140625" style="585"/>
    <col min="14841" max="14841" width="5.42578125" style="585" customWidth="1"/>
    <col min="14842" max="14842" width="38.140625" style="585" customWidth="1"/>
    <col min="14843" max="14843" width="7.5703125" style="585" customWidth="1"/>
    <col min="14844" max="14844" width="5.42578125" style="585" customWidth="1"/>
    <col min="14845" max="14852" width="0" style="585" hidden="1" customWidth="1"/>
    <col min="14853" max="14853" width="13.140625" style="585" bestFit="1" customWidth="1"/>
    <col min="14854" max="14854" width="16.42578125" style="585" customWidth="1"/>
    <col min="14855" max="15096" width="9.140625" style="585"/>
    <col min="15097" max="15097" width="5.42578125" style="585" customWidth="1"/>
    <col min="15098" max="15098" width="38.140625" style="585" customWidth="1"/>
    <col min="15099" max="15099" width="7.5703125" style="585" customWidth="1"/>
    <col min="15100" max="15100" width="5.42578125" style="585" customWidth="1"/>
    <col min="15101" max="15108" width="0" style="585" hidden="1" customWidth="1"/>
    <col min="15109" max="15109" width="13.140625" style="585" bestFit="1" customWidth="1"/>
    <col min="15110" max="15110" width="16.42578125" style="585" customWidth="1"/>
    <col min="15111" max="15352" width="9.140625" style="585"/>
    <col min="15353" max="15353" width="5.42578125" style="585" customWidth="1"/>
    <col min="15354" max="15354" width="38.140625" style="585" customWidth="1"/>
    <col min="15355" max="15355" width="7.5703125" style="585" customWidth="1"/>
    <col min="15356" max="15356" width="5.42578125" style="585" customWidth="1"/>
    <col min="15357" max="15364" width="0" style="585" hidden="1" customWidth="1"/>
    <col min="15365" max="15365" width="13.140625" style="585" bestFit="1" customWidth="1"/>
    <col min="15366" max="15366" width="16.42578125" style="585" customWidth="1"/>
    <col min="15367" max="15608" width="9.140625" style="585"/>
    <col min="15609" max="15609" width="5.42578125" style="585" customWidth="1"/>
    <col min="15610" max="15610" width="38.140625" style="585" customWidth="1"/>
    <col min="15611" max="15611" width="7.5703125" style="585" customWidth="1"/>
    <col min="15612" max="15612" width="5.42578125" style="585" customWidth="1"/>
    <col min="15613" max="15620" width="0" style="585" hidden="1" customWidth="1"/>
    <col min="15621" max="15621" width="13.140625" style="585" bestFit="1" customWidth="1"/>
    <col min="15622" max="15622" width="16.42578125" style="585" customWidth="1"/>
    <col min="15623" max="15864" width="9.140625" style="585"/>
    <col min="15865" max="15865" width="5.42578125" style="585" customWidth="1"/>
    <col min="15866" max="15866" width="38.140625" style="585" customWidth="1"/>
    <col min="15867" max="15867" width="7.5703125" style="585" customWidth="1"/>
    <col min="15868" max="15868" width="5.42578125" style="585" customWidth="1"/>
    <col min="15869" max="15876" width="0" style="585" hidden="1" customWidth="1"/>
    <col min="15877" max="15877" width="13.140625" style="585" bestFit="1" customWidth="1"/>
    <col min="15878" max="15878" width="16.42578125" style="585" customWidth="1"/>
    <col min="15879" max="16120" width="9.140625" style="585"/>
    <col min="16121" max="16121" width="5.42578125" style="585" customWidth="1"/>
    <col min="16122" max="16122" width="38.140625" style="585" customWidth="1"/>
    <col min="16123" max="16123" width="7.5703125" style="585" customWidth="1"/>
    <col min="16124" max="16124" width="5.42578125" style="585" customWidth="1"/>
    <col min="16125" max="16132" width="0" style="585" hidden="1" customWidth="1"/>
    <col min="16133" max="16133" width="13.140625" style="585" bestFit="1" customWidth="1"/>
    <col min="16134" max="16134" width="16.42578125" style="585" customWidth="1"/>
    <col min="16135" max="16384" width="9.140625" style="585"/>
  </cols>
  <sheetData>
    <row r="1" spans="1:7">
      <c r="A1" s="614"/>
      <c r="B1" s="615"/>
      <c r="C1" s="616"/>
      <c r="D1" s="617"/>
    </row>
    <row r="2" spans="1:7" s="597" customFormat="1" ht="23.25" customHeight="1">
      <c r="A2" s="618"/>
      <c r="B2" s="619" t="s">
        <v>581</v>
      </c>
      <c r="C2" s="620"/>
      <c r="D2" s="621"/>
      <c r="E2" s="602"/>
      <c r="F2" s="622"/>
    </row>
    <row r="3" spans="1:7" s="597" customFormat="1" ht="23.25" customHeight="1">
      <c r="A3" s="618"/>
      <c r="B3" s="619"/>
      <c r="C3" s="620"/>
      <c r="D3" s="621"/>
      <c r="E3" s="602"/>
      <c r="F3" s="622"/>
    </row>
    <row r="4" spans="1:7" s="590" customFormat="1" ht="20.25" customHeight="1">
      <c r="A4" s="586" t="s">
        <v>582</v>
      </c>
      <c r="B4" s="587" t="s">
        <v>583</v>
      </c>
      <c r="C4" s="588" t="s">
        <v>584</v>
      </c>
      <c r="D4" s="589" t="s">
        <v>585</v>
      </c>
      <c r="E4" s="589" t="s">
        <v>586</v>
      </c>
      <c r="F4" s="661" t="s">
        <v>859</v>
      </c>
    </row>
    <row r="5" spans="1:7">
      <c r="A5" s="665">
        <v>1</v>
      </c>
      <c r="B5" s="623" t="s">
        <v>577</v>
      </c>
      <c r="C5" s="604"/>
      <c r="D5" s="605"/>
      <c r="E5" s="592"/>
      <c r="F5" s="592"/>
    </row>
    <row r="6" spans="1:7" ht="41.25" customHeight="1">
      <c r="A6" s="666" t="s">
        <v>588</v>
      </c>
      <c r="B6" s="591" t="s">
        <v>592</v>
      </c>
      <c r="C6" s="648" t="s">
        <v>589</v>
      </c>
      <c r="D6" s="648">
        <v>1</v>
      </c>
      <c r="E6" s="649"/>
      <c r="F6" s="649"/>
      <c r="G6" s="575"/>
    </row>
    <row r="7" spans="1:7" ht="24.75" customHeight="1">
      <c r="A7" s="666" t="s">
        <v>590</v>
      </c>
      <c r="B7" s="591" t="s">
        <v>593</v>
      </c>
      <c r="C7" s="648" t="s">
        <v>591</v>
      </c>
      <c r="D7" s="648">
        <v>748</v>
      </c>
      <c r="E7" s="649"/>
      <c r="F7" s="649"/>
      <c r="G7" s="575"/>
    </row>
    <row r="8" spans="1:7">
      <c r="A8" s="666"/>
      <c r="B8" s="591"/>
      <c r="C8" s="648"/>
      <c r="D8" s="648"/>
      <c r="E8" s="649"/>
      <c r="F8" s="649"/>
      <c r="G8" s="575"/>
    </row>
    <row r="9" spans="1:7">
      <c r="A9" s="665">
        <v>2</v>
      </c>
      <c r="B9" s="594" t="s">
        <v>595</v>
      </c>
      <c r="C9" s="651"/>
      <c r="D9" s="651"/>
      <c r="E9" s="650"/>
      <c r="F9" s="650"/>
      <c r="G9" s="575"/>
    </row>
    <row r="10" spans="1:7" s="593" customFormat="1" ht="24.75" customHeight="1">
      <c r="A10" s="666" t="s">
        <v>596</v>
      </c>
      <c r="B10" s="591" t="s">
        <v>865</v>
      </c>
      <c r="C10" s="648" t="s">
        <v>591</v>
      </c>
      <c r="D10" s="648">
        <v>323</v>
      </c>
      <c r="E10" s="649"/>
      <c r="F10" s="649"/>
      <c r="G10" s="575"/>
    </row>
    <row r="11" spans="1:7" ht="25.5">
      <c r="A11" s="666" t="s">
        <v>597</v>
      </c>
      <c r="B11" s="591" t="s">
        <v>866</v>
      </c>
      <c r="C11" s="648" t="s">
        <v>591</v>
      </c>
      <c r="D11" s="648">
        <v>187</v>
      </c>
      <c r="E11" s="649"/>
      <c r="F11" s="649"/>
      <c r="G11" s="575"/>
    </row>
    <row r="12" spans="1:7" ht="25.5">
      <c r="A12" s="666" t="s">
        <v>598</v>
      </c>
      <c r="B12" s="591" t="s">
        <v>867</v>
      </c>
      <c r="C12" s="648" t="s">
        <v>591</v>
      </c>
      <c r="D12" s="648">
        <v>50</v>
      </c>
      <c r="E12" s="649"/>
      <c r="F12" s="649"/>
    </row>
    <row r="13" spans="1:7" s="596" customFormat="1" ht="25.5">
      <c r="A13" s="666" t="s">
        <v>599</v>
      </c>
      <c r="B13" s="591" t="s">
        <v>868</v>
      </c>
      <c r="C13" s="648" t="s">
        <v>591</v>
      </c>
      <c r="D13" s="648">
        <v>135</v>
      </c>
      <c r="E13" s="649"/>
      <c r="F13" s="649"/>
    </row>
    <row r="14" spans="1:7" ht="25.5">
      <c r="A14" s="666" t="s">
        <v>600</v>
      </c>
      <c r="B14" s="591" t="s">
        <v>869</v>
      </c>
      <c r="C14" s="648" t="s">
        <v>591</v>
      </c>
      <c r="D14" s="648">
        <v>53</v>
      </c>
      <c r="E14" s="649"/>
      <c r="F14" s="649"/>
    </row>
    <row r="15" spans="1:7" s="596" customFormat="1" ht="25.5">
      <c r="A15" s="666" t="s">
        <v>601</v>
      </c>
      <c r="B15" s="591" t="s">
        <v>870</v>
      </c>
      <c r="C15" s="648" t="s">
        <v>591</v>
      </c>
      <c r="D15" s="648">
        <v>1211</v>
      </c>
      <c r="E15" s="649"/>
      <c r="F15" s="649"/>
    </row>
    <row r="16" spans="1:7" s="597" customFormat="1">
      <c r="A16" s="666" t="s">
        <v>602</v>
      </c>
      <c r="B16" s="591" t="s">
        <v>603</v>
      </c>
      <c r="C16" s="648" t="s">
        <v>591</v>
      </c>
      <c r="D16" s="648">
        <v>1496</v>
      </c>
      <c r="E16" s="649"/>
      <c r="F16" s="649"/>
      <c r="G16" s="575"/>
    </row>
    <row r="17" spans="1:7" s="598" customFormat="1" ht="25.5">
      <c r="A17" s="666" t="s">
        <v>604</v>
      </c>
      <c r="B17" s="591" t="s">
        <v>605</v>
      </c>
      <c r="C17" s="648" t="s">
        <v>591</v>
      </c>
      <c r="D17" s="648">
        <v>240</v>
      </c>
      <c r="E17" s="649"/>
      <c r="F17" s="649"/>
      <c r="G17" s="575"/>
    </row>
    <row r="18" spans="1:7" s="598" customFormat="1" ht="25.5" customHeight="1">
      <c r="A18" s="666" t="s">
        <v>606</v>
      </c>
      <c r="B18" s="591" t="s">
        <v>871</v>
      </c>
      <c r="C18" s="648" t="s">
        <v>607</v>
      </c>
      <c r="D18" s="648">
        <v>49</v>
      </c>
      <c r="E18" s="649"/>
      <c r="F18" s="649"/>
      <c r="G18" s="575"/>
    </row>
    <row r="19" spans="1:7" s="598" customFormat="1" ht="63.75">
      <c r="A19" s="666" t="s">
        <v>608</v>
      </c>
      <c r="B19" s="591" t="s">
        <v>609</v>
      </c>
      <c r="C19" s="648" t="s">
        <v>591</v>
      </c>
      <c r="D19" s="648">
        <v>10</v>
      </c>
      <c r="E19" s="649"/>
      <c r="F19" s="649"/>
      <c r="G19" s="575"/>
    </row>
    <row r="20" spans="1:7" s="598" customFormat="1" ht="52.5" customHeight="1">
      <c r="A20" s="666" t="s">
        <v>610</v>
      </c>
      <c r="B20" s="591" t="s">
        <v>872</v>
      </c>
      <c r="C20" s="648" t="s">
        <v>611</v>
      </c>
      <c r="D20" s="648">
        <v>9</v>
      </c>
      <c r="E20" s="649"/>
      <c r="F20" s="649"/>
      <c r="G20" s="575"/>
    </row>
    <row r="21" spans="1:7" s="597" customFormat="1" ht="15" customHeight="1">
      <c r="A21" s="666" t="s">
        <v>612</v>
      </c>
      <c r="B21" s="591" t="s">
        <v>613</v>
      </c>
      <c r="C21" s="648" t="s">
        <v>611</v>
      </c>
      <c r="D21" s="648">
        <v>6</v>
      </c>
      <c r="E21" s="649"/>
      <c r="F21" s="649"/>
      <c r="G21" s="575"/>
    </row>
    <row r="22" spans="1:7" ht="38.25">
      <c r="A22" s="666" t="s">
        <v>614</v>
      </c>
      <c r="B22" s="591" t="s">
        <v>615</v>
      </c>
      <c r="C22" s="648" t="s">
        <v>611</v>
      </c>
      <c r="D22" s="652">
        <v>2</v>
      </c>
      <c r="E22" s="649"/>
      <c r="F22" s="649"/>
      <c r="G22" s="575"/>
    </row>
    <row r="23" spans="1:7">
      <c r="A23" s="666" t="s">
        <v>616</v>
      </c>
      <c r="B23" s="591" t="s">
        <v>874</v>
      </c>
      <c r="C23" s="648" t="s">
        <v>611</v>
      </c>
      <c r="D23" s="652">
        <v>6</v>
      </c>
      <c r="E23" s="649"/>
      <c r="F23" s="649"/>
      <c r="G23" s="575"/>
    </row>
    <row r="24" spans="1:7" ht="25.5">
      <c r="A24" s="666" t="s">
        <v>873</v>
      </c>
      <c r="B24" s="600" t="s">
        <v>617</v>
      </c>
      <c r="C24" s="648" t="s">
        <v>591</v>
      </c>
      <c r="D24" s="648">
        <v>40</v>
      </c>
      <c r="E24" s="649"/>
      <c r="F24" s="649"/>
      <c r="G24" s="575"/>
    </row>
    <row r="25" spans="1:7" ht="24.75" customHeight="1">
      <c r="A25" s="666" t="s">
        <v>618</v>
      </c>
      <c r="B25" s="591" t="s">
        <v>879</v>
      </c>
      <c r="C25" s="659" t="s">
        <v>611</v>
      </c>
      <c r="D25" s="659">
        <v>4</v>
      </c>
      <c r="E25" s="649"/>
      <c r="F25" s="649"/>
      <c r="G25" s="575"/>
    </row>
    <row r="26" spans="1:7">
      <c r="A26" s="666" t="s">
        <v>875</v>
      </c>
      <c r="B26" s="591" t="s">
        <v>637</v>
      </c>
      <c r="C26" s="648" t="s">
        <v>611</v>
      </c>
      <c r="D26" s="648">
        <v>5</v>
      </c>
      <c r="E26" s="649"/>
      <c r="F26" s="649"/>
      <c r="G26" s="575"/>
    </row>
    <row r="27" spans="1:7">
      <c r="A27" s="666" t="s">
        <v>876</v>
      </c>
      <c r="B27" s="591" t="s">
        <v>638</v>
      </c>
      <c r="C27" s="648" t="s">
        <v>611</v>
      </c>
      <c r="D27" s="648">
        <v>5</v>
      </c>
      <c r="E27" s="649"/>
      <c r="F27" s="649"/>
      <c r="G27" s="575"/>
    </row>
    <row r="28" spans="1:7">
      <c r="A28" s="666" t="s">
        <v>877</v>
      </c>
      <c r="B28" s="591" t="s">
        <v>639</v>
      </c>
      <c r="C28" s="648" t="s">
        <v>611</v>
      </c>
      <c r="D28" s="648">
        <v>2</v>
      </c>
      <c r="E28" s="649"/>
      <c r="F28" s="649"/>
      <c r="G28" s="575"/>
    </row>
    <row r="29" spans="1:7" s="597" customFormat="1">
      <c r="A29" s="666" t="s">
        <v>878</v>
      </c>
      <c r="B29" s="591" t="s">
        <v>640</v>
      </c>
      <c r="C29" s="648" t="s">
        <v>611</v>
      </c>
      <c r="D29" s="648">
        <v>2</v>
      </c>
      <c r="E29" s="649"/>
      <c r="F29" s="649"/>
      <c r="G29" s="575"/>
    </row>
    <row r="30" spans="1:7" s="597" customFormat="1" ht="51">
      <c r="A30" s="666" t="s">
        <v>880</v>
      </c>
      <c r="B30" s="656" t="s">
        <v>846</v>
      </c>
      <c r="C30" s="657" t="s">
        <v>607</v>
      </c>
      <c r="D30" s="657">
        <v>80</v>
      </c>
      <c r="E30" s="658"/>
      <c r="F30" s="649"/>
      <c r="G30" s="575"/>
    </row>
    <row r="31" spans="1:7">
      <c r="A31" s="667"/>
      <c r="B31" s="603"/>
      <c r="C31" s="653"/>
      <c r="D31" s="653"/>
      <c r="E31" s="649"/>
      <c r="F31" s="649"/>
      <c r="G31" s="575"/>
    </row>
    <row r="32" spans="1:7">
      <c r="A32" s="665" t="s">
        <v>641</v>
      </c>
      <c r="B32" s="594" t="s">
        <v>580</v>
      </c>
      <c r="C32" s="651"/>
      <c r="D32" s="651"/>
      <c r="E32" s="650"/>
      <c r="F32" s="650"/>
      <c r="G32" s="575"/>
    </row>
    <row r="33" spans="1:7">
      <c r="A33" s="666" t="s">
        <v>574</v>
      </c>
      <c r="B33" s="591" t="s">
        <v>642</v>
      </c>
      <c r="C33" s="648" t="s">
        <v>611</v>
      </c>
      <c r="D33" s="648">
        <v>10</v>
      </c>
      <c r="E33" s="649"/>
      <c r="F33" s="649"/>
      <c r="G33" s="575"/>
    </row>
    <row r="34" spans="1:7" ht="12" customHeight="1">
      <c r="A34" s="668"/>
      <c r="B34" s="594"/>
      <c r="C34" s="651"/>
      <c r="D34" s="651"/>
      <c r="E34" s="650"/>
      <c r="F34" s="650"/>
      <c r="G34" s="575"/>
    </row>
    <row r="35" spans="1:7" s="599" customFormat="1" ht="24.75" customHeight="1">
      <c r="A35" s="669"/>
      <c r="B35" s="624" t="s">
        <v>643</v>
      </c>
      <c r="C35" s="654"/>
      <c r="D35" s="654"/>
      <c r="E35" s="650"/>
      <c r="F35" s="650"/>
      <c r="G35" s="575"/>
    </row>
    <row r="36" spans="1:7" s="601" customFormat="1">
      <c r="A36" s="609"/>
      <c r="B36" s="585"/>
      <c r="C36" s="662"/>
      <c r="D36" s="662"/>
      <c r="E36" s="612"/>
      <c r="F36" s="612"/>
      <c r="G36" s="575"/>
    </row>
    <row r="37" spans="1:7">
      <c r="C37" s="662"/>
      <c r="D37" s="662"/>
    </row>
    <row r="38" spans="1:7">
      <c r="C38" s="662"/>
      <c r="D38" s="662"/>
    </row>
    <row r="39" spans="1:7">
      <c r="C39" s="662"/>
      <c r="D39" s="662"/>
    </row>
    <row r="40" spans="1:7" s="596" customFormat="1">
      <c r="A40" s="609"/>
      <c r="B40" s="585"/>
      <c r="C40" s="662"/>
      <c r="D40" s="663"/>
      <c r="E40" s="612"/>
      <c r="F40" s="612"/>
    </row>
    <row r="41" spans="1:7" s="598" customFormat="1">
      <c r="A41" s="609"/>
      <c r="B41" s="585"/>
      <c r="C41" s="662"/>
      <c r="D41" s="663"/>
      <c r="E41" s="612"/>
      <c r="F41" s="612"/>
      <c r="G41" s="575"/>
    </row>
    <row r="42" spans="1:7" s="598" customFormat="1">
      <c r="A42" s="609"/>
      <c r="B42" s="596"/>
      <c r="C42" s="662"/>
      <c r="D42" s="662"/>
      <c r="E42" s="612"/>
      <c r="F42" s="612"/>
      <c r="G42" s="575"/>
    </row>
    <row r="43" spans="1:7" s="599" customFormat="1">
      <c r="A43" s="609"/>
      <c r="B43" s="585"/>
      <c r="C43" s="662"/>
      <c r="D43" s="662"/>
      <c r="E43" s="612"/>
      <c r="F43" s="612"/>
      <c r="G43" s="575"/>
    </row>
    <row r="44" spans="1:7" s="599" customFormat="1">
      <c r="A44" s="609"/>
      <c r="B44" s="585"/>
      <c r="C44" s="662"/>
      <c r="D44" s="662"/>
      <c r="E44" s="612"/>
      <c r="F44" s="612"/>
      <c r="G44" s="575"/>
    </row>
    <row r="45" spans="1:7" s="599" customFormat="1">
      <c r="A45" s="609"/>
      <c r="B45" s="585"/>
      <c r="C45" s="662"/>
      <c r="D45" s="662"/>
      <c r="E45" s="612"/>
      <c r="F45" s="612"/>
      <c r="G45" s="575"/>
    </row>
    <row r="46" spans="1:7" s="598" customFormat="1">
      <c r="A46" s="609"/>
      <c r="B46" s="585"/>
      <c r="C46" s="662"/>
      <c r="D46" s="662"/>
      <c r="E46" s="612"/>
      <c r="F46" s="612"/>
      <c r="G46" s="575"/>
    </row>
    <row r="47" spans="1:7" s="598" customFormat="1">
      <c r="A47" s="609"/>
      <c r="B47" s="585"/>
      <c r="C47" s="662"/>
      <c r="D47" s="662"/>
      <c r="E47" s="612"/>
      <c r="F47" s="612"/>
      <c r="G47" s="575"/>
    </row>
    <row r="48" spans="1:7" s="598" customFormat="1">
      <c r="A48" s="609"/>
      <c r="B48" s="585"/>
      <c r="C48" s="662"/>
      <c r="D48" s="662"/>
      <c r="E48" s="612"/>
      <c r="F48" s="612"/>
      <c r="G48" s="575"/>
    </row>
    <row r="49" spans="1:7" s="598" customFormat="1">
      <c r="A49" s="609"/>
      <c r="B49" s="585"/>
      <c r="C49" s="662"/>
      <c r="D49" s="662"/>
      <c r="E49" s="612"/>
      <c r="F49" s="612"/>
      <c r="G49" s="575"/>
    </row>
    <row r="50" spans="1:7" s="598" customFormat="1">
      <c r="A50" s="609"/>
      <c r="B50" s="585"/>
      <c r="C50" s="662"/>
      <c r="D50" s="662"/>
      <c r="E50" s="612"/>
      <c r="F50" s="612"/>
      <c r="G50" s="575"/>
    </row>
    <row r="51" spans="1:7" s="598" customFormat="1">
      <c r="A51" s="609"/>
      <c r="B51" s="585"/>
      <c r="C51" s="662"/>
      <c r="D51" s="662"/>
      <c r="E51" s="612"/>
      <c r="F51" s="612"/>
      <c r="G51" s="575"/>
    </row>
    <row r="52" spans="1:7" s="599" customFormat="1">
      <c r="A52" s="609"/>
      <c r="B52" s="585"/>
      <c r="C52" s="662"/>
      <c r="D52" s="662"/>
      <c r="E52" s="612"/>
      <c r="F52" s="612"/>
      <c r="G52" s="575"/>
    </row>
    <row r="53" spans="1:7">
      <c r="C53" s="662"/>
      <c r="D53" s="662"/>
      <c r="G53" s="575"/>
    </row>
    <row r="54" spans="1:7">
      <c r="C54" s="662"/>
      <c r="D54" s="662"/>
      <c r="G54" s="575"/>
    </row>
    <row r="55" spans="1:7">
      <c r="C55" s="662"/>
      <c r="D55" s="662"/>
      <c r="G55" s="575"/>
    </row>
    <row r="56" spans="1:7">
      <c r="C56" s="662"/>
      <c r="D56" s="662"/>
      <c r="G56" s="575"/>
    </row>
    <row r="57" spans="1:7">
      <c r="C57" s="662"/>
      <c r="D57" s="662"/>
      <c r="G57" s="575"/>
    </row>
    <row r="58" spans="1:7">
      <c r="C58" s="662"/>
      <c r="D58" s="662"/>
      <c r="G58" s="575"/>
    </row>
    <row r="59" spans="1:7">
      <c r="C59" s="662"/>
      <c r="D59" s="662"/>
      <c r="G59" s="575"/>
    </row>
    <row r="60" spans="1:7">
      <c r="C60" s="662"/>
      <c r="D60" s="662"/>
      <c r="G60" s="575"/>
    </row>
    <row r="61" spans="1:7" s="597" customFormat="1">
      <c r="A61" s="609"/>
      <c r="B61" s="585"/>
      <c r="C61" s="662"/>
      <c r="D61" s="662"/>
      <c r="E61" s="612"/>
      <c r="F61" s="612"/>
      <c r="G61" s="575"/>
    </row>
    <row r="62" spans="1:7" s="597" customFormat="1">
      <c r="A62" s="609"/>
      <c r="B62" s="585"/>
      <c r="C62" s="662"/>
      <c r="D62" s="662"/>
      <c r="E62" s="612"/>
      <c r="F62" s="612"/>
      <c r="G62" s="575"/>
    </row>
    <row r="63" spans="1:7" s="597" customFormat="1">
      <c r="A63" s="609"/>
      <c r="B63" s="585"/>
      <c r="C63" s="662"/>
      <c r="D63" s="662"/>
      <c r="E63" s="612"/>
      <c r="F63" s="612"/>
      <c r="G63" s="575"/>
    </row>
    <row r="64" spans="1:7" s="597" customFormat="1">
      <c r="A64" s="609"/>
      <c r="B64" s="585"/>
      <c r="C64" s="662"/>
      <c r="D64" s="662"/>
      <c r="E64" s="612"/>
      <c r="F64" s="612"/>
      <c r="G64" s="575"/>
    </row>
    <row r="65" spans="1:7">
      <c r="G65" s="575"/>
    </row>
    <row r="66" spans="1:7">
      <c r="G66" s="575"/>
    </row>
    <row r="67" spans="1:7">
      <c r="G67" s="575"/>
    </row>
    <row r="68" spans="1:7">
      <c r="G68" s="575"/>
    </row>
    <row r="69" spans="1:7">
      <c r="G69" s="575"/>
    </row>
    <row r="70" spans="1:7">
      <c r="G70" s="575"/>
    </row>
    <row r="71" spans="1:7">
      <c r="G71" s="575"/>
    </row>
    <row r="72" spans="1:7">
      <c r="G72" s="575"/>
    </row>
    <row r="73" spans="1:7">
      <c r="G73" s="575"/>
    </row>
    <row r="74" spans="1:7">
      <c r="G74" s="575"/>
    </row>
    <row r="75" spans="1:7">
      <c r="G75" s="575"/>
    </row>
    <row r="76" spans="1:7" s="596" customFormat="1">
      <c r="A76" s="609"/>
      <c r="B76" s="585"/>
      <c r="C76" s="610"/>
      <c r="D76" s="613"/>
      <c r="E76" s="612"/>
      <c r="F76" s="612"/>
    </row>
    <row r="78" spans="1:7" s="596" customFormat="1">
      <c r="A78" s="609"/>
      <c r="B78" s="585"/>
      <c r="C78" s="610"/>
      <c r="D78" s="613"/>
      <c r="E78" s="612"/>
      <c r="F78" s="612"/>
    </row>
    <row r="79" spans="1:7">
      <c r="G79" s="575"/>
    </row>
    <row r="80" spans="1:7">
      <c r="G80" s="575"/>
    </row>
    <row r="81" spans="1:7">
      <c r="G81" s="575"/>
    </row>
    <row r="82" spans="1:7">
      <c r="G82" s="575"/>
    </row>
    <row r="83" spans="1:7">
      <c r="G83" s="575"/>
    </row>
    <row r="84" spans="1:7">
      <c r="G84" s="575"/>
    </row>
    <row r="85" spans="1:7">
      <c r="G85" s="575"/>
    </row>
    <row r="86" spans="1:7">
      <c r="G86" s="575"/>
    </row>
    <row r="87" spans="1:7">
      <c r="G87" s="575"/>
    </row>
    <row r="88" spans="1:7">
      <c r="G88" s="575"/>
    </row>
    <row r="89" spans="1:7">
      <c r="G89" s="575"/>
    </row>
    <row r="90" spans="1:7">
      <c r="G90" s="575"/>
    </row>
    <row r="91" spans="1:7" s="606" customFormat="1">
      <c r="A91" s="609"/>
      <c r="B91" s="585"/>
      <c r="C91" s="610"/>
      <c r="D91" s="613"/>
      <c r="E91" s="612"/>
      <c r="F91" s="612"/>
    </row>
    <row r="92" spans="1:7" s="596" customFormat="1">
      <c r="A92" s="609"/>
      <c r="B92" s="585"/>
      <c r="C92" s="610"/>
      <c r="D92" s="613"/>
      <c r="E92" s="612"/>
      <c r="F92" s="612"/>
    </row>
    <row r="93" spans="1:7" s="596" customFormat="1">
      <c r="A93" s="609"/>
      <c r="B93" s="585"/>
      <c r="C93" s="610"/>
      <c r="D93" s="613"/>
      <c r="E93" s="612"/>
      <c r="F93" s="612"/>
    </row>
    <row r="94" spans="1:7">
      <c r="G94" s="575"/>
    </row>
    <row r="95" spans="1:7">
      <c r="G95" s="575"/>
    </row>
    <row r="96" spans="1:7" s="597" customFormat="1">
      <c r="A96" s="609"/>
      <c r="B96" s="585"/>
      <c r="C96" s="610"/>
      <c r="D96" s="613"/>
      <c r="E96" s="612"/>
      <c r="F96" s="612"/>
      <c r="G96" s="575"/>
    </row>
    <row r="97" spans="1:7" s="597" customFormat="1">
      <c r="A97" s="609"/>
      <c r="B97" s="585"/>
      <c r="C97" s="610"/>
      <c r="D97" s="613"/>
      <c r="E97" s="612"/>
      <c r="F97" s="612"/>
      <c r="G97" s="575"/>
    </row>
    <row r="98" spans="1:7">
      <c r="G98" s="575"/>
    </row>
    <row r="99" spans="1:7">
      <c r="G99" s="575"/>
    </row>
    <row r="100" spans="1:7">
      <c r="G100" s="575"/>
    </row>
    <row r="101" spans="1:7" s="596" customFormat="1">
      <c r="A101" s="609"/>
      <c r="B101" s="585"/>
      <c r="C101" s="610"/>
      <c r="D101" s="613"/>
      <c r="E101" s="612"/>
      <c r="F101" s="612"/>
    </row>
    <row r="102" spans="1:7" s="596" customFormat="1" ht="18.75" customHeight="1">
      <c r="A102" s="609"/>
      <c r="B102" s="585"/>
      <c r="C102" s="610"/>
      <c r="D102" s="613"/>
      <c r="E102" s="612"/>
      <c r="F102" s="612"/>
    </row>
  </sheetData>
  <pageMargins left="0.74803149606299213" right="0.19685039370078741" top="0.82677165354330717" bottom="0.82677165354330717" header="0.27559055118110237" footer="0.31496062992125984"/>
  <pageSetup paperSize="9" fitToHeight="0" orientation="portrait" r:id="rId1"/>
  <headerFooter alignWithMargins="0">
    <oddHeader>&amp;LŠt. načrta: 829-EE</oddHeader>
    <oddFooter>Stran &amp;P od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66"/>
  <sheetViews>
    <sheetView view="pageBreakPreview" zoomScaleNormal="100" zoomScaleSheetLayoutView="100" workbookViewId="0">
      <selection activeCell="G12" sqref="G12"/>
    </sheetView>
  </sheetViews>
  <sheetFormatPr defaultRowHeight="12.75"/>
  <cols>
    <col min="1" max="1" width="5.42578125" style="609" customWidth="1"/>
    <col min="2" max="2" width="38.140625" style="585" customWidth="1"/>
    <col min="3" max="3" width="7.5703125" style="610" customWidth="1"/>
    <col min="4" max="4" width="5.42578125" style="613" customWidth="1"/>
    <col min="5" max="5" width="13.140625" style="612" bestFit="1" customWidth="1"/>
    <col min="6" max="6" width="16.42578125" style="612" customWidth="1"/>
    <col min="7" max="7" width="16.140625" style="585" customWidth="1"/>
    <col min="8" max="248" width="9.140625" style="585"/>
    <col min="249" max="249" width="5.42578125" style="585" customWidth="1"/>
    <col min="250" max="250" width="38.140625" style="585" customWidth="1"/>
    <col min="251" max="251" width="7.5703125" style="585" customWidth="1"/>
    <col min="252" max="252" width="5.42578125" style="585" customWidth="1"/>
    <col min="253" max="260" width="0" style="585" hidden="1" customWidth="1"/>
    <col min="261" max="261" width="13.140625" style="585" bestFit="1" customWidth="1"/>
    <col min="262" max="262" width="16.42578125" style="585" customWidth="1"/>
    <col min="263" max="263" width="16.140625" style="585" customWidth="1"/>
    <col min="264" max="504" width="9.140625" style="585"/>
    <col min="505" max="505" width="5.42578125" style="585" customWidth="1"/>
    <col min="506" max="506" width="38.140625" style="585" customWidth="1"/>
    <col min="507" max="507" width="7.5703125" style="585" customWidth="1"/>
    <col min="508" max="508" width="5.42578125" style="585" customWidth="1"/>
    <col min="509" max="516" width="0" style="585" hidden="1" customWidth="1"/>
    <col min="517" max="517" width="13.140625" style="585" bestFit="1" customWidth="1"/>
    <col min="518" max="518" width="16.42578125" style="585" customWidth="1"/>
    <col min="519" max="519" width="16.140625" style="585" customWidth="1"/>
    <col min="520" max="760" width="9.140625" style="585"/>
    <col min="761" max="761" width="5.42578125" style="585" customWidth="1"/>
    <col min="762" max="762" width="38.140625" style="585" customWidth="1"/>
    <col min="763" max="763" width="7.5703125" style="585" customWidth="1"/>
    <col min="764" max="764" width="5.42578125" style="585" customWidth="1"/>
    <col min="765" max="772" width="0" style="585" hidden="1" customWidth="1"/>
    <col min="773" max="773" width="13.140625" style="585" bestFit="1" customWidth="1"/>
    <col min="774" max="774" width="16.42578125" style="585" customWidth="1"/>
    <col min="775" max="775" width="16.140625" style="585" customWidth="1"/>
    <col min="776" max="1016" width="9.140625" style="585"/>
    <col min="1017" max="1017" width="5.42578125" style="585" customWidth="1"/>
    <col min="1018" max="1018" width="38.140625" style="585" customWidth="1"/>
    <col min="1019" max="1019" width="7.5703125" style="585" customWidth="1"/>
    <col min="1020" max="1020" width="5.42578125" style="585" customWidth="1"/>
    <col min="1021" max="1028" width="0" style="585" hidden="1" customWidth="1"/>
    <col min="1029" max="1029" width="13.140625" style="585" bestFit="1" customWidth="1"/>
    <col min="1030" max="1030" width="16.42578125" style="585" customWidth="1"/>
    <col min="1031" max="1031" width="16.140625" style="585" customWidth="1"/>
    <col min="1032" max="1272" width="9.140625" style="585"/>
    <col min="1273" max="1273" width="5.42578125" style="585" customWidth="1"/>
    <col min="1274" max="1274" width="38.140625" style="585" customWidth="1"/>
    <col min="1275" max="1275" width="7.5703125" style="585" customWidth="1"/>
    <col min="1276" max="1276" width="5.42578125" style="585" customWidth="1"/>
    <col min="1277" max="1284" width="0" style="585" hidden="1" customWidth="1"/>
    <col min="1285" max="1285" width="13.140625" style="585" bestFit="1" customWidth="1"/>
    <col min="1286" max="1286" width="16.42578125" style="585" customWidth="1"/>
    <col min="1287" max="1287" width="16.140625" style="585" customWidth="1"/>
    <col min="1288" max="1528" width="9.140625" style="585"/>
    <col min="1529" max="1529" width="5.42578125" style="585" customWidth="1"/>
    <col min="1530" max="1530" width="38.140625" style="585" customWidth="1"/>
    <col min="1531" max="1531" width="7.5703125" style="585" customWidth="1"/>
    <col min="1532" max="1532" width="5.42578125" style="585" customWidth="1"/>
    <col min="1533" max="1540" width="0" style="585" hidden="1" customWidth="1"/>
    <col min="1541" max="1541" width="13.140625" style="585" bestFit="1" customWidth="1"/>
    <col min="1542" max="1542" width="16.42578125" style="585" customWidth="1"/>
    <col min="1543" max="1543" width="16.140625" style="585" customWidth="1"/>
    <col min="1544" max="1784" width="9.140625" style="585"/>
    <col min="1785" max="1785" width="5.42578125" style="585" customWidth="1"/>
    <col min="1786" max="1786" width="38.140625" style="585" customWidth="1"/>
    <col min="1787" max="1787" width="7.5703125" style="585" customWidth="1"/>
    <col min="1788" max="1788" width="5.42578125" style="585" customWidth="1"/>
    <col min="1789" max="1796" width="0" style="585" hidden="1" customWidth="1"/>
    <col min="1797" max="1797" width="13.140625" style="585" bestFit="1" customWidth="1"/>
    <col min="1798" max="1798" width="16.42578125" style="585" customWidth="1"/>
    <col min="1799" max="1799" width="16.140625" style="585" customWidth="1"/>
    <col min="1800" max="2040" width="9.140625" style="585"/>
    <col min="2041" max="2041" width="5.42578125" style="585" customWidth="1"/>
    <col min="2042" max="2042" width="38.140625" style="585" customWidth="1"/>
    <col min="2043" max="2043" width="7.5703125" style="585" customWidth="1"/>
    <col min="2044" max="2044" width="5.42578125" style="585" customWidth="1"/>
    <col min="2045" max="2052" width="0" style="585" hidden="1" customWidth="1"/>
    <col min="2053" max="2053" width="13.140625" style="585" bestFit="1" customWidth="1"/>
    <col min="2054" max="2054" width="16.42578125" style="585" customWidth="1"/>
    <col min="2055" max="2055" width="16.140625" style="585" customWidth="1"/>
    <col min="2056" max="2296" width="9.140625" style="585"/>
    <col min="2297" max="2297" width="5.42578125" style="585" customWidth="1"/>
    <col min="2298" max="2298" width="38.140625" style="585" customWidth="1"/>
    <col min="2299" max="2299" width="7.5703125" style="585" customWidth="1"/>
    <col min="2300" max="2300" width="5.42578125" style="585" customWidth="1"/>
    <col min="2301" max="2308" width="0" style="585" hidden="1" customWidth="1"/>
    <col min="2309" max="2309" width="13.140625" style="585" bestFit="1" customWidth="1"/>
    <col min="2310" max="2310" width="16.42578125" style="585" customWidth="1"/>
    <col min="2311" max="2311" width="16.140625" style="585" customWidth="1"/>
    <col min="2312" max="2552" width="9.140625" style="585"/>
    <col min="2553" max="2553" width="5.42578125" style="585" customWidth="1"/>
    <col min="2554" max="2554" width="38.140625" style="585" customWidth="1"/>
    <col min="2555" max="2555" width="7.5703125" style="585" customWidth="1"/>
    <col min="2556" max="2556" width="5.42578125" style="585" customWidth="1"/>
    <col min="2557" max="2564" width="0" style="585" hidden="1" customWidth="1"/>
    <col min="2565" max="2565" width="13.140625" style="585" bestFit="1" customWidth="1"/>
    <col min="2566" max="2566" width="16.42578125" style="585" customWidth="1"/>
    <col min="2567" max="2567" width="16.140625" style="585" customWidth="1"/>
    <col min="2568" max="2808" width="9.140625" style="585"/>
    <col min="2809" max="2809" width="5.42578125" style="585" customWidth="1"/>
    <col min="2810" max="2810" width="38.140625" style="585" customWidth="1"/>
    <col min="2811" max="2811" width="7.5703125" style="585" customWidth="1"/>
    <col min="2812" max="2812" width="5.42578125" style="585" customWidth="1"/>
    <col min="2813" max="2820" width="0" style="585" hidden="1" customWidth="1"/>
    <col min="2821" max="2821" width="13.140625" style="585" bestFit="1" customWidth="1"/>
    <col min="2822" max="2822" width="16.42578125" style="585" customWidth="1"/>
    <col min="2823" max="2823" width="16.140625" style="585" customWidth="1"/>
    <col min="2824" max="3064" width="9.140625" style="585"/>
    <col min="3065" max="3065" width="5.42578125" style="585" customWidth="1"/>
    <col min="3066" max="3066" width="38.140625" style="585" customWidth="1"/>
    <col min="3067" max="3067" width="7.5703125" style="585" customWidth="1"/>
    <col min="3068" max="3068" width="5.42578125" style="585" customWidth="1"/>
    <col min="3069" max="3076" width="0" style="585" hidden="1" customWidth="1"/>
    <col min="3077" max="3077" width="13.140625" style="585" bestFit="1" customWidth="1"/>
    <col min="3078" max="3078" width="16.42578125" style="585" customWidth="1"/>
    <col min="3079" max="3079" width="16.140625" style="585" customWidth="1"/>
    <col min="3080" max="3320" width="9.140625" style="585"/>
    <col min="3321" max="3321" width="5.42578125" style="585" customWidth="1"/>
    <col min="3322" max="3322" width="38.140625" style="585" customWidth="1"/>
    <col min="3323" max="3323" width="7.5703125" style="585" customWidth="1"/>
    <col min="3324" max="3324" width="5.42578125" style="585" customWidth="1"/>
    <col min="3325" max="3332" width="0" style="585" hidden="1" customWidth="1"/>
    <col min="3333" max="3333" width="13.140625" style="585" bestFit="1" customWidth="1"/>
    <col min="3334" max="3334" width="16.42578125" style="585" customWidth="1"/>
    <col min="3335" max="3335" width="16.140625" style="585" customWidth="1"/>
    <col min="3336" max="3576" width="9.140625" style="585"/>
    <col min="3577" max="3577" width="5.42578125" style="585" customWidth="1"/>
    <col min="3578" max="3578" width="38.140625" style="585" customWidth="1"/>
    <col min="3579" max="3579" width="7.5703125" style="585" customWidth="1"/>
    <col min="3580" max="3580" width="5.42578125" style="585" customWidth="1"/>
    <col min="3581" max="3588" width="0" style="585" hidden="1" customWidth="1"/>
    <col min="3589" max="3589" width="13.140625" style="585" bestFit="1" customWidth="1"/>
    <col min="3590" max="3590" width="16.42578125" style="585" customWidth="1"/>
    <col min="3591" max="3591" width="16.140625" style="585" customWidth="1"/>
    <col min="3592" max="3832" width="9.140625" style="585"/>
    <col min="3833" max="3833" width="5.42578125" style="585" customWidth="1"/>
    <col min="3834" max="3834" width="38.140625" style="585" customWidth="1"/>
    <col min="3835" max="3835" width="7.5703125" style="585" customWidth="1"/>
    <col min="3836" max="3836" width="5.42578125" style="585" customWidth="1"/>
    <col min="3837" max="3844" width="0" style="585" hidden="1" customWidth="1"/>
    <col min="3845" max="3845" width="13.140625" style="585" bestFit="1" customWidth="1"/>
    <col min="3846" max="3846" width="16.42578125" style="585" customWidth="1"/>
    <col min="3847" max="3847" width="16.140625" style="585" customWidth="1"/>
    <col min="3848" max="4088" width="9.140625" style="585"/>
    <col min="4089" max="4089" width="5.42578125" style="585" customWidth="1"/>
    <col min="4090" max="4090" width="38.140625" style="585" customWidth="1"/>
    <col min="4091" max="4091" width="7.5703125" style="585" customWidth="1"/>
    <col min="4092" max="4092" width="5.42578125" style="585" customWidth="1"/>
    <col min="4093" max="4100" width="0" style="585" hidden="1" customWidth="1"/>
    <col min="4101" max="4101" width="13.140625" style="585" bestFit="1" customWidth="1"/>
    <col min="4102" max="4102" width="16.42578125" style="585" customWidth="1"/>
    <col min="4103" max="4103" width="16.140625" style="585" customWidth="1"/>
    <col min="4104" max="4344" width="9.140625" style="585"/>
    <col min="4345" max="4345" width="5.42578125" style="585" customWidth="1"/>
    <col min="4346" max="4346" width="38.140625" style="585" customWidth="1"/>
    <col min="4347" max="4347" width="7.5703125" style="585" customWidth="1"/>
    <col min="4348" max="4348" width="5.42578125" style="585" customWidth="1"/>
    <col min="4349" max="4356" width="0" style="585" hidden="1" customWidth="1"/>
    <col min="4357" max="4357" width="13.140625" style="585" bestFit="1" customWidth="1"/>
    <col min="4358" max="4358" width="16.42578125" style="585" customWidth="1"/>
    <col min="4359" max="4359" width="16.140625" style="585" customWidth="1"/>
    <col min="4360" max="4600" width="9.140625" style="585"/>
    <col min="4601" max="4601" width="5.42578125" style="585" customWidth="1"/>
    <col min="4602" max="4602" width="38.140625" style="585" customWidth="1"/>
    <col min="4603" max="4603" width="7.5703125" style="585" customWidth="1"/>
    <col min="4604" max="4604" width="5.42578125" style="585" customWidth="1"/>
    <col min="4605" max="4612" width="0" style="585" hidden="1" customWidth="1"/>
    <col min="4613" max="4613" width="13.140625" style="585" bestFit="1" customWidth="1"/>
    <col min="4614" max="4614" width="16.42578125" style="585" customWidth="1"/>
    <col min="4615" max="4615" width="16.140625" style="585" customWidth="1"/>
    <col min="4616" max="4856" width="9.140625" style="585"/>
    <col min="4857" max="4857" width="5.42578125" style="585" customWidth="1"/>
    <col min="4858" max="4858" width="38.140625" style="585" customWidth="1"/>
    <col min="4859" max="4859" width="7.5703125" style="585" customWidth="1"/>
    <col min="4860" max="4860" width="5.42578125" style="585" customWidth="1"/>
    <col min="4861" max="4868" width="0" style="585" hidden="1" customWidth="1"/>
    <col min="4869" max="4869" width="13.140625" style="585" bestFit="1" customWidth="1"/>
    <col min="4870" max="4870" width="16.42578125" style="585" customWidth="1"/>
    <col min="4871" max="4871" width="16.140625" style="585" customWidth="1"/>
    <col min="4872" max="5112" width="9.140625" style="585"/>
    <col min="5113" max="5113" width="5.42578125" style="585" customWidth="1"/>
    <col min="5114" max="5114" width="38.140625" style="585" customWidth="1"/>
    <col min="5115" max="5115" width="7.5703125" style="585" customWidth="1"/>
    <col min="5116" max="5116" width="5.42578125" style="585" customWidth="1"/>
    <col min="5117" max="5124" width="0" style="585" hidden="1" customWidth="1"/>
    <col min="5125" max="5125" width="13.140625" style="585" bestFit="1" customWidth="1"/>
    <col min="5126" max="5126" width="16.42578125" style="585" customWidth="1"/>
    <col min="5127" max="5127" width="16.140625" style="585" customWidth="1"/>
    <col min="5128" max="5368" width="9.140625" style="585"/>
    <col min="5369" max="5369" width="5.42578125" style="585" customWidth="1"/>
    <col min="5370" max="5370" width="38.140625" style="585" customWidth="1"/>
    <col min="5371" max="5371" width="7.5703125" style="585" customWidth="1"/>
    <col min="5372" max="5372" width="5.42578125" style="585" customWidth="1"/>
    <col min="5373" max="5380" width="0" style="585" hidden="1" customWidth="1"/>
    <col min="5381" max="5381" width="13.140625" style="585" bestFit="1" customWidth="1"/>
    <col min="5382" max="5382" width="16.42578125" style="585" customWidth="1"/>
    <col min="5383" max="5383" width="16.140625" style="585" customWidth="1"/>
    <col min="5384" max="5624" width="9.140625" style="585"/>
    <col min="5625" max="5625" width="5.42578125" style="585" customWidth="1"/>
    <col min="5626" max="5626" width="38.140625" style="585" customWidth="1"/>
    <col min="5627" max="5627" width="7.5703125" style="585" customWidth="1"/>
    <col min="5628" max="5628" width="5.42578125" style="585" customWidth="1"/>
    <col min="5629" max="5636" width="0" style="585" hidden="1" customWidth="1"/>
    <col min="5637" max="5637" width="13.140625" style="585" bestFit="1" customWidth="1"/>
    <col min="5638" max="5638" width="16.42578125" style="585" customWidth="1"/>
    <col min="5639" max="5639" width="16.140625" style="585" customWidth="1"/>
    <col min="5640" max="5880" width="9.140625" style="585"/>
    <col min="5881" max="5881" width="5.42578125" style="585" customWidth="1"/>
    <col min="5882" max="5882" width="38.140625" style="585" customWidth="1"/>
    <col min="5883" max="5883" width="7.5703125" style="585" customWidth="1"/>
    <col min="5884" max="5884" width="5.42578125" style="585" customWidth="1"/>
    <col min="5885" max="5892" width="0" style="585" hidden="1" customWidth="1"/>
    <col min="5893" max="5893" width="13.140625" style="585" bestFit="1" customWidth="1"/>
    <col min="5894" max="5894" width="16.42578125" style="585" customWidth="1"/>
    <col min="5895" max="5895" width="16.140625" style="585" customWidth="1"/>
    <col min="5896" max="6136" width="9.140625" style="585"/>
    <col min="6137" max="6137" width="5.42578125" style="585" customWidth="1"/>
    <col min="6138" max="6138" width="38.140625" style="585" customWidth="1"/>
    <col min="6139" max="6139" width="7.5703125" style="585" customWidth="1"/>
    <col min="6140" max="6140" width="5.42578125" style="585" customWidth="1"/>
    <col min="6141" max="6148" width="0" style="585" hidden="1" customWidth="1"/>
    <col min="6149" max="6149" width="13.140625" style="585" bestFit="1" customWidth="1"/>
    <col min="6150" max="6150" width="16.42578125" style="585" customWidth="1"/>
    <col min="6151" max="6151" width="16.140625" style="585" customWidth="1"/>
    <col min="6152" max="6392" width="9.140625" style="585"/>
    <col min="6393" max="6393" width="5.42578125" style="585" customWidth="1"/>
    <col min="6394" max="6394" width="38.140625" style="585" customWidth="1"/>
    <col min="6395" max="6395" width="7.5703125" style="585" customWidth="1"/>
    <col min="6396" max="6396" width="5.42578125" style="585" customWidth="1"/>
    <col min="6397" max="6404" width="0" style="585" hidden="1" customWidth="1"/>
    <col min="6405" max="6405" width="13.140625" style="585" bestFit="1" customWidth="1"/>
    <col min="6406" max="6406" width="16.42578125" style="585" customWidth="1"/>
    <col min="6407" max="6407" width="16.140625" style="585" customWidth="1"/>
    <col min="6408" max="6648" width="9.140625" style="585"/>
    <col min="6649" max="6649" width="5.42578125" style="585" customWidth="1"/>
    <col min="6650" max="6650" width="38.140625" style="585" customWidth="1"/>
    <col min="6651" max="6651" width="7.5703125" style="585" customWidth="1"/>
    <col min="6652" max="6652" width="5.42578125" style="585" customWidth="1"/>
    <col min="6653" max="6660" width="0" style="585" hidden="1" customWidth="1"/>
    <col min="6661" max="6661" width="13.140625" style="585" bestFit="1" customWidth="1"/>
    <col min="6662" max="6662" width="16.42578125" style="585" customWidth="1"/>
    <col min="6663" max="6663" width="16.140625" style="585" customWidth="1"/>
    <col min="6664" max="6904" width="9.140625" style="585"/>
    <col min="6905" max="6905" width="5.42578125" style="585" customWidth="1"/>
    <col min="6906" max="6906" width="38.140625" style="585" customWidth="1"/>
    <col min="6907" max="6907" width="7.5703125" style="585" customWidth="1"/>
    <col min="6908" max="6908" width="5.42578125" style="585" customWidth="1"/>
    <col min="6909" max="6916" width="0" style="585" hidden="1" customWidth="1"/>
    <col min="6917" max="6917" width="13.140625" style="585" bestFit="1" customWidth="1"/>
    <col min="6918" max="6918" width="16.42578125" style="585" customWidth="1"/>
    <col min="6919" max="6919" width="16.140625" style="585" customWidth="1"/>
    <col min="6920" max="7160" width="9.140625" style="585"/>
    <col min="7161" max="7161" width="5.42578125" style="585" customWidth="1"/>
    <col min="7162" max="7162" width="38.140625" style="585" customWidth="1"/>
    <col min="7163" max="7163" width="7.5703125" style="585" customWidth="1"/>
    <col min="7164" max="7164" width="5.42578125" style="585" customWidth="1"/>
    <col min="7165" max="7172" width="0" style="585" hidden="1" customWidth="1"/>
    <col min="7173" max="7173" width="13.140625" style="585" bestFit="1" customWidth="1"/>
    <col min="7174" max="7174" width="16.42578125" style="585" customWidth="1"/>
    <col min="7175" max="7175" width="16.140625" style="585" customWidth="1"/>
    <col min="7176" max="7416" width="9.140625" style="585"/>
    <col min="7417" max="7417" width="5.42578125" style="585" customWidth="1"/>
    <col min="7418" max="7418" width="38.140625" style="585" customWidth="1"/>
    <col min="7419" max="7419" width="7.5703125" style="585" customWidth="1"/>
    <col min="7420" max="7420" width="5.42578125" style="585" customWidth="1"/>
    <col min="7421" max="7428" width="0" style="585" hidden="1" customWidth="1"/>
    <col min="7429" max="7429" width="13.140625" style="585" bestFit="1" customWidth="1"/>
    <col min="7430" max="7430" width="16.42578125" style="585" customWidth="1"/>
    <col min="7431" max="7431" width="16.140625" style="585" customWidth="1"/>
    <col min="7432" max="7672" width="9.140625" style="585"/>
    <col min="7673" max="7673" width="5.42578125" style="585" customWidth="1"/>
    <col min="7674" max="7674" width="38.140625" style="585" customWidth="1"/>
    <col min="7675" max="7675" width="7.5703125" style="585" customWidth="1"/>
    <col min="7676" max="7676" width="5.42578125" style="585" customWidth="1"/>
    <col min="7677" max="7684" width="0" style="585" hidden="1" customWidth="1"/>
    <col min="7685" max="7685" width="13.140625" style="585" bestFit="1" customWidth="1"/>
    <col min="7686" max="7686" width="16.42578125" style="585" customWidth="1"/>
    <col min="7687" max="7687" width="16.140625" style="585" customWidth="1"/>
    <col min="7688" max="7928" width="9.140625" style="585"/>
    <col min="7929" max="7929" width="5.42578125" style="585" customWidth="1"/>
    <col min="7930" max="7930" width="38.140625" style="585" customWidth="1"/>
    <col min="7931" max="7931" width="7.5703125" style="585" customWidth="1"/>
    <col min="7932" max="7932" width="5.42578125" style="585" customWidth="1"/>
    <col min="7933" max="7940" width="0" style="585" hidden="1" customWidth="1"/>
    <col min="7941" max="7941" width="13.140625" style="585" bestFit="1" customWidth="1"/>
    <col min="7942" max="7942" width="16.42578125" style="585" customWidth="1"/>
    <col min="7943" max="7943" width="16.140625" style="585" customWidth="1"/>
    <col min="7944" max="8184" width="9.140625" style="585"/>
    <col min="8185" max="8185" width="5.42578125" style="585" customWidth="1"/>
    <col min="8186" max="8186" width="38.140625" style="585" customWidth="1"/>
    <col min="8187" max="8187" width="7.5703125" style="585" customWidth="1"/>
    <col min="8188" max="8188" width="5.42578125" style="585" customWidth="1"/>
    <col min="8189" max="8196" width="0" style="585" hidden="1" customWidth="1"/>
    <col min="8197" max="8197" width="13.140625" style="585" bestFit="1" customWidth="1"/>
    <col min="8198" max="8198" width="16.42578125" style="585" customWidth="1"/>
    <col min="8199" max="8199" width="16.140625" style="585" customWidth="1"/>
    <col min="8200" max="8440" width="9.140625" style="585"/>
    <col min="8441" max="8441" width="5.42578125" style="585" customWidth="1"/>
    <col min="8442" max="8442" width="38.140625" style="585" customWidth="1"/>
    <col min="8443" max="8443" width="7.5703125" style="585" customWidth="1"/>
    <col min="8444" max="8444" width="5.42578125" style="585" customWidth="1"/>
    <col min="8445" max="8452" width="0" style="585" hidden="1" customWidth="1"/>
    <col min="8453" max="8453" width="13.140625" style="585" bestFit="1" customWidth="1"/>
    <col min="8454" max="8454" width="16.42578125" style="585" customWidth="1"/>
    <col min="8455" max="8455" width="16.140625" style="585" customWidth="1"/>
    <col min="8456" max="8696" width="9.140625" style="585"/>
    <col min="8697" max="8697" width="5.42578125" style="585" customWidth="1"/>
    <col min="8698" max="8698" width="38.140625" style="585" customWidth="1"/>
    <col min="8699" max="8699" width="7.5703125" style="585" customWidth="1"/>
    <col min="8700" max="8700" width="5.42578125" style="585" customWidth="1"/>
    <col min="8701" max="8708" width="0" style="585" hidden="1" customWidth="1"/>
    <col min="8709" max="8709" width="13.140625" style="585" bestFit="1" customWidth="1"/>
    <col min="8710" max="8710" width="16.42578125" style="585" customWidth="1"/>
    <col min="8711" max="8711" width="16.140625" style="585" customWidth="1"/>
    <col min="8712" max="8952" width="9.140625" style="585"/>
    <col min="8953" max="8953" width="5.42578125" style="585" customWidth="1"/>
    <col min="8954" max="8954" width="38.140625" style="585" customWidth="1"/>
    <col min="8955" max="8955" width="7.5703125" style="585" customWidth="1"/>
    <col min="8956" max="8956" width="5.42578125" style="585" customWidth="1"/>
    <col min="8957" max="8964" width="0" style="585" hidden="1" customWidth="1"/>
    <col min="8965" max="8965" width="13.140625" style="585" bestFit="1" customWidth="1"/>
    <col min="8966" max="8966" width="16.42578125" style="585" customWidth="1"/>
    <col min="8967" max="8967" width="16.140625" style="585" customWidth="1"/>
    <col min="8968" max="9208" width="9.140625" style="585"/>
    <col min="9209" max="9209" width="5.42578125" style="585" customWidth="1"/>
    <col min="9210" max="9210" width="38.140625" style="585" customWidth="1"/>
    <col min="9211" max="9211" width="7.5703125" style="585" customWidth="1"/>
    <col min="9212" max="9212" width="5.42578125" style="585" customWidth="1"/>
    <col min="9213" max="9220" width="0" style="585" hidden="1" customWidth="1"/>
    <col min="9221" max="9221" width="13.140625" style="585" bestFit="1" customWidth="1"/>
    <col min="9222" max="9222" width="16.42578125" style="585" customWidth="1"/>
    <col min="9223" max="9223" width="16.140625" style="585" customWidth="1"/>
    <col min="9224" max="9464" width="9.140625" style="585"/>
    <col min="9465" max="9465" width="5.42578125" style="585" customWidth="1"/>
    <col min="9466" max="9466" width="38.140625" style="585" customWidth="1"/>
    <col min="9467" max="9467" width="7.5703125" style="585" customWidth="1"/>
    <col min="9468" max="9468" width="5.42578125" style="585" customWidth="1"/>
    <col min="9469" max="9476" width="0" style="585" hidden="1" customWidth="1"/>
    <col min="9477" max="9477" width="13.140625" style="585" bestFit="1" customWidth="1"/>
    <col min="9478" max="9478" width="16.42578125" style="585" customWidth="1"/>
    <col min="9479" max="9479" width="16.140625" style="585" customWidth="1"/>
    <col min="9480" max="9720" width="9.140625" style="585"/>
    <col min="9721" max="9721" width="5.42578125" style="585" customWidth="1"/>
    <col min="9722" max="9722" width="38.140625" style="585" customWidth="1"/>
    <col min="9723" max="9723" width="7.5703125" style="585" customWidth="1"/>
    <col min="9724" max="9724" width="5.42578125" style="585" customWidth="1"/>
    <col min="9725" max="9732" width="0" style="585" hidden="1" customWidth="1"/>
    <col min="9733" max="9733" width="13.140625" style="585" bestFit="1" customWidth="1"/>
    <col min="9734" max="9734" width="16.42578125" style="585" customWidth="1"/>
    <col min="9735" max="9735" width="16.140625" style="585" customWidth="1"/>
    <col min="9736" max="9976" width="9.140625" style="585"/>
    <col min="9977" max="9977" width="5.42578125" style="585" customWidth="1"/>
    <col min="9978" max="9978" width="38.140625" style="585" customWidth="1"/>
    <col min="9979" max="9979" width="7.5703125" style="585" customWidth="1"/>
    <col min="9980" max="9980" width="5.42578125" style="585" customWidth="1"/>
    <col min="9981" max="9988" width="0" style="585" hidden="1" customWidth="1"/>
    <col min="9989" max="9989" width="13.140625" style="585" bestFit="1" customWidth="1"/>
    <col min="9990" max="9990" width="16.42578125" style="585" customWidth="1"/>
    <col min="9991" max="9991" width="16.140625" style="585" customWidth="1"/>
    <col min="9992" max="10232" width="9.140625" style="585"/>
    <col min="10233" max="10233" width="5.42578125" style="585" customWidth="1"/>
    <col min="10234" max="10234" width="38.140625" style="585" customWidth="1"/>
    <col min="10235" max="10235" width="7.5703125" style="585" customWidth="1"/>
    <col min="10236" max="10236" width="5.42578125" style="585" customWidth="1"/>
    <col min="10237" max="10244" width="0" style="585" hidden="1" customWidth="1"/>
    <col min="10245" max="10245" width="13.140625" style="585" bestFit="1" customWidth="1"/>
    <col min="10246" max="10246" width="16.42578125" style="585" customWidth="1"/>
    <col min="10247" max="10247" width="16.140625" style="585" customWidth="1"/>
    <col min="10248" max="10488" width="9.140625" style="585"/>
    <col min="10489" max="10489" width="5.42578125" style="585" customWidth="1"/>
    <col min="10490" max="10490" width="38.140625" style="585" customWidth="1"/>
    <col min="10491" max="10491" width="7.5703125" style="585" customWidth="1"/>
    <col min="10492" max="10492" width="5.42578125" style="585" customWidth="1"/>
    <col min="10493" max="10500" width="0" style="585" hidden="1" customWidth="1"/>
    <col min="10501" max="10501" width="13.140625" style="585" bestFit="1" customWidth="1"/>
    <col min="10502" max="10502" width="16.42578125" style="585" customWidth="1"/>
    <col min="10503" max="10503" width="16.140625" style="585" customWidth="1"/>
    <col min="10504" max="10744" width="9.140625" style="585"/>
    <col min="10745" max="10745" width="5.42578125" style="585" customWidth="1"/>
    <col min="10746" max="10746" width="38.140625" style="585" customWidth="1"/>
    <col min="10747" max="10747" width="7.5703125" style="585" customWidth="1"/>
    <col min="10748" max="10748" width="5.42578125" style="585" customWidth="1"/>
    <col min="10749" max="10756" width="0" style="585" hidden="1" customWidth="1"/>
    <col min="10757" max="10757" width="13.140625" style="585" bestFit="1" customWidth="1"/>
    <col min="10758" max="10758" width="16.42578125" style="585" customWidth="1"/>
    <col min="10759" max="10759" width="16.140625" style="585" customWidth="1"/>
    <col min="10760" max="11000" width="9.140625" style="585"/>
    <col min="11001" max="11001" width="5.42578125" style="585" customWidth="1"/>
    <col min="11002" max="11002" width="38.140625" style="585" customWidth="1"/>
    <col min="11003" max="11003" width="7.5703125" style="585" customWidth="1"/>
    <col min="11004" max="11004" width="5.42578125" style="585" customWidth="1"/>
    <col min="11005" max="11012" width="0" style="585" hidden="1" customWidth="1"/>
    <col min="11013" max="11013" width="13.140625" style="585" bestFit="1" customWidth="1"/>
    <col min="11014" max="11014" width="16.42578125" style="585" customWidth="1"/>
    <col min="11015" max="11015" width="16.140625" style="585" customWidth="1"/>
    <col min="11016" max="11256" width="9.140625" style="585"/>
    <col min="11257" max="11257" width="5.42578125" style="585" customWidth="1"/>
    <col min="11258" max="11258" width="38.140625" style="585" customWidth="1"/>
    <col min="11259" max="11259" width="7.5703125" style="585" customWidth="1"/>
    <col min="11260" max="11260" width="5.42578125" style="585" customWidth="1"/>
    <col min="11261" max="11268" width="0" style="585" hidden="1" customWidth="1"/>
    <col min="11269" max="11269" width="13.140625" style="585" bestFit="1" customWidth="1"/>
    <col min="11270" max="11270" width="16.42578125" style="585" customWidth="1"/>
    <col min="11271" max="11271" width="16.140625" style="585" customWidth="1"/>
    <col min="11272" max="11512" width="9.140625" style="585"/>
    <col min="11513" max="11513" width="5.42578125" style="585" customWidth="1"/>
    <col min="11514" max="11514" width="38.140625" style="585" customWidth="1"/>
    <col min="11515" max="11515" width="7.5703125" style="585" customWidth="1"/>
    <col min="11516" max="11516" width="5.42578125" style="585" customWidth="1"/>
    <col min="11517" max="11524" width="0" style="585" hidden="1" customWidth="1"/>
    <col min="11525" max="11525" width="13.140625" style="585" bestFit="1" customWidth="1"/>
    <col min="11526" max="11526" width="16.42578125" style="585" customWidth="1"/>
    <col min="11527" max="11527" width="16.140625" style="585" customWidth="1"/>
    <col min="11528" max="11768" width="9.140625" style="585"/>
    <col min="11769" max="11769" width="5.42578125" style="585" customWidth="1"/>
    <col min="11770" max="11770" width="38.140625" style="585" customWidth="1"/>
    <col min="11771" max="11771" width="7.5703125" style="585" customWidth="1"/>
    <col min="11772" max="11772" width="5.42578125" style="585" customWidth="1"/>
    <col min="11773" max="11780" width="0" style="585" hidden="1" customWidth="1"/>
    <col min="11781" max="11781" width="13.140625" style="585" bestFit="1" customWidth="1"/>
    <col min="11782" max="11782" width="16.42578125" style="585" customWidth="1"/>
    <col min="11783" max="11783" width="16.140625" style="585" customWidth="1"/>
    <col min="11784" max="12024" width="9.140625" style="585"/>
    <col min="12025" max="12025" width="5.42578125" style="585" customWidth="1"/>
    <col min="12026" max="12026" width="38.140625" style="585" customWidth="1"/>
    <col min="12027" max="12027" width="7.5703125" style="585" customWidth="1"/>
    <col min="12028" max="12028" width="5.42578125" style="585" customWidth="1"/>
    <col min="12029" max="12036" width="0" style="585" hidden="1" customWidth="1"/>
    <col min="12037" max="12037" width="13.140625" style="585" bestFit="1" customWidth="1"/>
    <col min="12038" max="12038" width="16.42578125" style="585" customWidth="1"/>
    <col min="12039" max="12039" width="16.140625" style="585" customWidth="1"/>
    <col min="12040" max="12280" width="9.140625" style="585"/>
    <col min="12281" max="12281" width="5.42578125" style="585" customWidth="1"/>
    <col min="12282" max="12282" width="38.140625" style="585" customWidth="1"/>
    <col min="12283" max="12283" width="7.5703125" style="585" customWidth="1"/>
    <col min="12284" max="12284" width="5.42578125" style="585" customWidth="1"/>
    <col min="12285" max="12292" width="0" style="585" hidden="1" customWidth="1"/>
    <col min="12293" max="12293" width="13.140625" style="585" bestFit="1" customWidth="1"/>
    <col min="12294" max="12294" width="16.42578125" style="585" customWidth="1"/>
    <col min="12295" max="12295" width="16.140625" style="585" customWidth="1"/>
    <col min="12296" max="12536" width="9.140625" style="585"/>
    <col min="12537" max="12537" width="5.42578125" style="585" customWidth="1"/>
    <col min="12538" max="12538" width="38.140625" style="585" customWidth="1"/>
    <col min="12539" max="12539" width="7.5703125" style="585" customWidth="1"/>
    <col min="12540" max="12540" width="5.42578125" style="585" customWidth="1"/>
    <col min="12541" max="12548" width="0" style="585" hidden="1" customWidth="1"/>
    <col min="12549" max="12549" width="13.140625" style="585" bestFit="1" customWidth="1"/>
    <col min="12550" max="12550" width="16.42578125" style="585" customWidth="1"/>
    <col min="12551" max="12551" width="16.140625" style="585" customWidth="1"/>
    <col min="12552" max="12792" width="9.140625" style="585"/>
    <col min="12793" max="12793" width="5.42578125" style="585" customWidth="1"/>
    <col min="12794" max="12794" width="38.140625" style="585" customWidth="1"/>
    <col min="12795" max="12795" width="7.5703125" style="585" customWidth="1"/>
    <col min="12796" max="12796" width="5.42578125" style="585" customWidth="1"/>
    <col min="12797" max="12804" width="0" style="585" hidden="1" customWidth="1"/>
    <col min="12805" max="12805" width="13.140625" style="585" bestFit="1" customWidth="1"/>
    <col min="12806" max="12806" width="16.42578125" style="585" customWidth="1"/>
    <col min="12807" max="12807" width="16.140625" style="585" customWidth="1"/>
    <col min="12808" max="13048" width="9.140625" style="585"/>
    <col min="13049" max="13049" width="5.42578125" style="585" customWidth="1"/>
    <col min="13050" max="13050" width="38.140625" style="585" customWidth="1"/>
    <col min="13051" max="13051" width="7.5703125" style="585" customWidth="1"/>
    <col min="13052" max="13052" width="5.42578125" style="585" customWidth="1"/>
    <col min="13053" max="13060" width="0" style="585" hidden="1" customWidth="1"/>
    <col min="13061" max="13061" width="13.140625" style="585" bestFit="1" customWidth="1"/>
    <col min="13062" max="13062" width="16.42578125" style="585" customWidth="1"/>
    <col min="13063" max="13063" width="16.140625" style="585" customWidth="1"/>
    <col min="13064" max="13304" width="9.140625" style="585"/>
    <col min="13305" max="13305" width="5.42578125" style="585" customWidth="1"/>
    <col min="13306" max="13306" width="38.140625" style="585" customWidth="1"/>
    <col min="13307" max="13307" width="7.5703125" style="585" customWidth="1"/>
    <col min="13308" max="13308" width="5.42578125" style="585" customWidth="1"/>
    <col min="13309" max="13316" width="0" style="585" hidden="1" customWidth="1"/>
    <col min="13317" max="13317" width="13.140625" style="585" bestFit="1" customWidth="1"/>
    <col min="13318" max="13318" width="16.42578125" style="585" customWidth="1"/>
    <col min="13319" max="13319" width="16.140625" style="585" customWidth="1"/>
    <col min="13320" max="13560" width="9.140625" style="585"/>
    <col min="13561" max="13561" width="5.42578125" style="585" customWidth="1"/>
    <col min="13562" max="13562" width="38.140625" style="585" customWidth="1"/>
    <col min="13563" max="13563" width="7.5703125" style="585" customWidth="1"/>
    <col min="13564" max="13564" width="5.42578125" style="585" customWidth="1"/>
    <col min="13565" max="13572" width="0" style="585" hidden="1" customWidth="1"/>
    <col min="13573" max="13573" width="13.140625" style="585" bestFit="1" customWidth="1"/>
    <col min="13574" max="13574" width="16.42578125" style="585" customWidth="1"/>
    <col min="13575" max="13575" width="16.140625" style="585" customWidth="1"/>
    <col min="13576" max="13816" width="9.140625" style="585"/>
    <col min="13817" max="13817" width="5.42578125" style="585" customWidth="1"/>
    <col min="13818" max="13818" width="38.140625" style="585" customWidth="1"/>
    <col min="13819" max="13819" width="7.5703125" style="585" customWidth="1"/>
    <col min="13820" max="13820" width="5.42578125" style="585" customWidth="1"/>
    <col min="13821" max="13828" width="0" style="585" hidden="1" customWidth="1"/>
    <col min="13829" max="13829" width="13.140625" style="585" bestFit="1" customWidth="1"/>
    <col min="13830" max="13830" width="16.42578125" style="585" customWidth="1"/>
    <col min="13831" max="13831" width="16.140625" style="585" customWidth="1"/>
    <col min="13832" max="14072" width="9.140625" style="585"/>
    <col min="14073" max="14073" width="5.42578125" style="585" customWidth="1"/>
    <col min="14074" max="14074" width="38.140625" style="585" customWidth="1"/>
    <col min="14075" max="14075" width="7.5703125" style="585" customWidth="1"/>
    <col min="14076" max="14076" width="5.42578125" style="585" customWidth="1"/>
    <col min="14077" max="14084" width="0" style="585" hidden="1" customWidth="1"/>
    <col min="14085" max="14085" width="13.140625" style="585" bestFit="1" customWidth="1"/>
    <col min="14086" max="14086" width="16.42578125" style="585" customWidth="1"/>
    <col min="14087" max="14087" width="16.140625" style="585" customWidth="1"/>
    <col min="14088" max="14328" width="9.140625" style="585"/>
    <col min="14329" max="14329" width="5.42578125" style="585" customWidth="1"/>
    <col min="14330" max="14330" width="38.140625" style="585" customWidth="1"/>
    <col min="14331" max="14331" width="7.5703125" style="585" customWidth="1"/>
    <col min="14332" max="14332" width="5.42578125" style="585" customWidth="1"/>
    <col min="14333" max="14340" width="0" style="585" hidden="1" customWidth="1"/>
    <col min="14341" max="14341" width="13.140625" style="585" bestFit="1" customWidth="1"/>
    <col min="14342" max="14342" width="16.42578125" style="585" customWidth="1"/>
    <col min="14343" max="14343" width="16.140625" style="585" customWidth="1"/>
    <col min="14344" max="14584" width="9.140625" style="585"/>
    <col min="14585" max="14585" width="5.42578125" style="585" customWidth="1"/>
    <col min="14586" max="14586" width="38.140625" style="585" customWidth="1"/>
    <col min="14587" max="14587" width="7.5703125" style="585" customWidth="1"/>
    <col min="14588" max="14588" width="5.42578125" style="585" customWidth="1"/>
    <col min="14589" max="14596" width="0" style="585" hidden="1" customWidth="1"/>
    <col min="14597" max="14597" width="13.140625" style="585" bestFit="1" customWidth="1"/>
    <col min="14598" max="14598" width="16.42578125" style="585" customWidth="1"/>
    <col min="14599" max="14599" width="16.140625" style="585" customWidth="1"/>
    <col min="14600" max="14840" width="9.140625" style="585"/>
    <col min="14841" max="14841" width="5.42578125" style="585" customWidth="1"/>
    <col min="14842" max="14842" width="38.140625" style="585" customWidth="1"/>
    <col min="14843" max="14843" width="7.5703125" style="585" customWidth="1"/>
    <col min="14844" max="14844" width="5.42578125" style="585" customWidth="1"/>
    <col min="14845" max="14852" width="0" style="585" hidden="1" customWidth="1"/>
    <col min="14853" max="14853" width="13.140625" style="585" bestFit="1" customWidth="1"/>
    <col min="14854" max="14854" width="16.42578125" style="585" customWidth="1"/>
    <col min="14855" max="14855" width="16.140625" style="585" customWidth="1"/>
    <col min="14856" max="15096" width="9.140625" style="585"/>
    <col min="15097" max="15097" width="5.42578125" style="585" customWidth="1"/>
    <col min="15098" max="15098" width="38.140625" style="585" customWidth="1"/>
    <col min="15099" max="15099" width="7.5703125" style="585" customWidth="1"/>
    <col min="15100" max="15100" width="5.42578125" style="585" customWidth="1"/>
    <col min="15101" max="15108" width="0" style="585" hidden="1" customWidth="1"/>
    <col min="15109" max="15109" width="13.140625" style="585" bestFit="1" customWidth="1"/>
    <col min="15110" max="15110" width="16.42578125" style="585" customWidth="1"/>
    <col min="15111" max="15111" width="16.140625" style="585" customWidth="1"/>
    <col min="15112" max="15352" width="9.140625" style="585"/>
    <col min="15353" max="15353" width="5.42578125" style="585" customWidth="1"/>
    <col min="15354" max="15354" width="38.140625" style="585" customWidth="1"/>
    <col min="15355" max="15355" width="7.5703125" style="585" customWidth="1"/>
    <col min="15356" max="15356" width="5.42578125" style="585" customWidth="1"/>
    <col min="15357" max="15364" width="0" style="585" hidden="1" customWidth="1"/>
    <col min="15365" max="15365" width="13.140625" style="585" bestFit="1" customWidth="1"/>
    <col min="15366" max="15366" width="16.42578125" style="585" customWidth="1"/>
    <col min="15367" max="15367" width="16.140625" style="585" customWidth="1"/>
    <col min="15368" max="15608" width="9.140625" style="585"/>
    <col min="15609" max="15609" width="5.42578125" style="585" customWidth="1"/>
    <col min="15610" max="15610" width="38.140625" style="585" customWidth="1"/>
    <col min="15611" max="15611" width="7.5703125" style="585" customWidth="1"/>
    <col min="15612" max="15612" width="5.42578125" style="585" customWidth="1"/>
    <col min="15613" max="15620" width="0" style="585" hidden="1" customWidth="1"/>
    <col min="15621" max="15621" width="13.140625" style="585" bestFit="1" customWidth="1"/>
    <col min="15622" max="15622" width="16.42578125" style="585" customWidth="1"/>
    <col min="15623" max="15623" width="16.140625" style="585" customWidth="1"/>
    <col min="15624" max="15864" width="9.140625" style="585"/>
    <col min="15865" max="15865" width="5.42578125" style="585" customWidth="1"/>
    <col min="15866" max="15866" width="38.140625" style="585" customWidth="1"/>
    <col min="15867" max="15867" width="7.5703125" style="585" customWidth="1"/>
    <col min="15868" max="15868" width="5.42578125" style="585" customWidth="1"/>
    <col min="15869" max="15876" width="0" style="585" hidden="1" customWidth="1"/>
    <col min="15877" max="15877" width="13.140625" style="585" bestFit="1" customWidth="1"/>
    <col min="15878" max="15878" width="16.42578125" style="585" customWidth="1"/>
    <col min="15879" max="15879" width="16.140625" style="585" customWidth="1"/>
    <col min="15880" max="16120" width="9.140625" style="585"/>
    <col min="16121" max="16121" width="5.42578125" style="585" customWidth="1"/>
    <col min="16122" max="16122" width="38.140625" style="585" customWidth="1"/>
    <col min="16123" max="16123" width="7.5703125" style="585" customWidth="1"/>
    <col min="16124" max="16124" width="5.42578125" style="585" customWidth="1"/>
    <col min="16125" max="16132" width="0" style="585" hidden="1" customWidth="1"/>
    <col min="16133" max="16133" width="13.140625" style="585" bestFit="1" customWidth="1"/>
    <col min="16134" max="16134" width="16.42578125" style="585" customWidth="1"/>
    <col min="16135" max="16135" width="16.140625" style="585" customWidth="1"/>
    <col min="16136" max="16384" width="9.140625" style="585"/>
  </cols>
  <sheetData>
    <row r="1" spans="1:7" s="597" customFormat="1" ht="16.5" customHeight="1">
      <c r="A1" s="614"/>
      <c r="B1" s="615"/>
      <c r="C1" s="616"/>
      <c r="D1" s="617"/>
      <c r="E1" s="612"/>
      <c r="F1" s="612"/>
    </row>
    <row r="2" spans="1:7" s="597" customFormat="1" ht="23.25" customHeight="1">
      <c r="A2" s="618"/>
      <c r="B2" s="619" t="s">
        <v>644</v>
      </c>
      <c r="C2" s="620"/>
      <c r="D2" s="621"/>
      <c r="E2" s="602"/>
      <c r="F2" s="622"/>
    </row>
    <row r="3" spans="1:7" s="597" customFormat="1" ht="23.25" customHeight="1">
      <c r="A3" s="618"/>
      <c r="B3" s="619" t="s">
        <v>645</v>
      </c>
      <c r="C3" s="620"/>
      <c r="D3" s="621"/>
      <c r="E3" s="602"/>
      <c r="F3" s="622"/>
    </row>
    <row r="4" spans="1:7" s="590" customFormat="1" ht="20.25" customHeight="1">
      <c r="A4" s="586" t="s">
        <v>582</v>
      </c>
      <c r="B4" s="587" t="s">
        <v>583</v>
      </c>
      <c r="C4" s="588" t="s">
        <v>584</v>
      </c>
      <c r="D4" s="589" t="s">
        <v>585</v>
      </c>
      <c r="E4" s="589" t="s">
        <v>586</v>
      </c>
      <c r="F4" s="661" t="s">
        <v>587</v>
      </c>
    </row>
    <row r="5" spans="1:7">
      <c r="A5" s="665">
        <v>1</v>
      </c>
      <c r="B5" s="623" t="s">
        <v>577</v>
      </c>
      <c r="C5" s="604"/>
      <c r="D5" s="605"/>
      <c r="E5" s="592"/>
      <c r="F5" s="592"/>
    </row>
    <row r="6" spans="1:7" ht="24.75" customHeight="1">
      <c r="A6" s="666" t="s">
        <v>588</v>
      </c>
      <c r="B6" s="591" t="s">
        <v>592</v>
      </c>
      <c r="C6" s="648" t="s">
        <v>589</v>
      </c>
      <c r="D6" s="648">
        <v>1</v>
      </c>
      <c r="E6" s="649"/>
      <c r="F6" s="649"/>
      <c r="G6" s="575"/>
    </row>
    <row r="7" spans="1:7" ht="20.25" customHeight="1">
      <c r="A7" s="666"/>
      <c r="B7" s="591"/>
      <c r="C7" s="648"/>
      <c r="D7" s="648"/>
      <c r="E7" s="649"/>
      <c r="F7" s="649"/>
      <c r="G7" s="575"/>
    </row>
    <row r="8" spans="1:7">
      <c r="A8" s="665">
        <v>2</v>
      </c>
      <c r="B8" s="594" t="s">
        <v>595</v>
      </c>
      <c r="C8" s="651"/>
      <c r="D8" s="651"/>
      <c r="E8" s="650"/>
      <c r="F8" s="650"/>
      <c r="G8" s="575"/>
    </row>
    <row r="9" spans="1:7" ht="25.5" customHeight="1">
      <c r="A9" s="666" t="s">
        <v>596</v>
      </c>
      <c r="B9" s="591" t="s">
        <v>869</v>
      </c>
      <c r="C9" s="648" t="s">
        <v>591</v>
      </c>
      <c r="D9" s="648">
        <v>210</v>
      </c>
      <c r="E9" s="649"/>
      <c r="F9" s="649"/>
      <c r="G9" s="575"/>
    </row>
    <row r="10" spans="1:7" s="593" customFormat="1" ht="25.5">
      <c r="A10" s="666" t="s">
        <v>597</v>
      </c>
      <c r="B10" s="591" t="s">
        <v>870</v>
      </c>
      <c r="C10" s="648" t="s">
        <v>591</v>
      </c>
      <c r="D10" s="648">
        <v>600</v>
      </c>
      <c r="E10" s="649"/>
      <c r="F10" s="649"/>
      <c r="G10" s="575"/>
    </row>
    <row r="11" spans="1:7">
      <c r="A11" s="666" t="s">
        <v>598</v>
      </c>
      <c r="B11" s="591" t="s">
        <v>603</v>
      </c>
      <c r="C11" s="648" t="s">
        <v>591</v>
      </c>
      <c r="D11" s="648">
        <v>210</v>
      </c>
      <c r="E11" s="649"/>
      <c r="F11" s="649"/>
    </row>
    <row r="12" spans="1:7" s="596" customFormat="1" ht="25.5" customHeight="1">
      <c r="A12" s="670" t="s">
        <v>599</v>
      </c>
      <c r="B12" s="628" t="s">
        <v>871</v>
      </c>
      <c r="C12" s="660" t="s">
        <v>607</v>
      </c>
      <c r="D12" s="660">
        <v>5</v>
      </c>
      <c r="E12" s="655"/>
      <c r="F12" s="649"/>
    </row>
    <row r="13" spans="1:7" ht="63.75">
      <c r="A13" s="666" t="s">
        <v>600</v>
      </c>
      <c r="B13" s="591" t="s">
        <v>609</v>
      </c>
      <c r="C13" s="648" t="s">
        <v>591</v>
      </c>
      <c r="D13" s="648">
        <v>20</v>
      </c>
      <c r="E13" s="649"/>
      <c r="F13" s="649"/>
    </row>
    <row r="14" spans="1:7" s="596" customFormat="1" ht="51" customHeight="1">
      <c r="A14" s="670" t="s">
        <v>601</v>
      </c>
      <c r="B14" s="591" t="s">
        <v>872</v>
      </c>
      <c r="C14" s="660" t="s">
        <v>611</v>
      </c>
      <c r="D14" s="660">
        <v>1</v>
      </c>
      <c r="E14" s="655"/>
      <c r="F14" s="649"/>
    </row>
    <row r="15" spans="1:7" s="598" customFormat="1">
      <c r="A15" s="670" t="s">
        <v>602</v>
      </c>
      <c r="B15" s="591" t="s">
        <v>613</v>
      </c>
      <c r="C15" s="648" t="s">
        <v>611</v>
      </c>
      <c r="D15" s="648">
        <v>4</v>
      </c>
      <c r="E15" s="649"/>
      <c r="F15" s="649"/>
    </row>
    <row r="16" spans="1:7" s="597" customFormat="1" ht="25.5" customHeight="1">
      <c r="A16" s="666" t="s">
        <v>604</v>
      </c>
      <c r="B16" s="600" t="s">
        <v>881</v>
      </c>
      <c r="C16" s="648" t="s">
        <v>591</v>
      </c>
      <c r="D16" s="648">
        <v>40</v>
      </c>
      <c r="E16" s="649"/>
      <c r="F16" s="649"/>
    </row>
    <row r="17" spans="1:6" s="597" customFormat="1" ht="25.5" customHeight="1">
      <c r="A17" s="670" t="s">
        <v>606</v>
      </c>
      <c r="B17" s="591" t="s">
        <v>882</v>
      </c>
      <c r="C17" s="659" t="s">
        <v>611</v>
      </c>
      <c r="D17" s="659">
        <v>1</v>
      </c>
      <c r="E17" s="649"/>
      <c r="F17" s="649"/>
    </row>
    <row r="18" spans="1:6" s="597" customFormat="1" ht="12.75" customHeight="1">
      <c r="A18" s="670" t="s">
        <v>608</v>
      </c>
      <c r="B18" s="591" t="s">
        <v>883</v>
      </c>
      <c r="C18" s="648" t="s">
        <v>611</v>
      </c>
      <c r="D18" s="648">
        <v>2</v>
      </c>
      <c r="E18" s="649"/>
      <c r="F18" s="649"/>
    </row>
    <row r="19" spans="1:6" s="597" customFormat="1">
      <c r="A19" s="666" t="s">
        <v>610</v>
      </c>
      <c r="B19" s="591" t="s">
        <v>637</v>
      </c>
      <c r="C19" s="648" t="s">
        <v>611</v>
      </c>
      <c r="D19" s="648">
        <v>3</v>
      </c>
      <c r="E19" s="649"/>
      <c r="F19" s="649"/>
    </row>
    <row r="20" spans="1:6" s="597" customFormat="1">
      <c r="A20" s="670" t="s">
        <v>612</v>
      </c>
      <c r="B20" s="591" t="s">
        <v>638</v>
      </c>
      <c r="C20" s="648" t="s">
        <v>611</v>
      </c>
      <c r="D20" s="648">
        <v>2</v>
      </c>
      <c r="E20" s="649"/>
      <c r="F20" s="649"/>
    </row>
    <row r="21" spans="1:6" s="597" customFormat="1" ht="51" customHeight="1">
      <c r="A21" s="670" t="s">
        <v>614</v>
      </c>
      <c r="B21" s="656" t="s">
        <v>846</v>
      </c>
      <c r="C21" s="648" t="s">
        <v>607</v>
      </c>
      <c r="D21" s="648">
        <v>20</v>
      </c>
      <c r="E21" s="649"/>
      <c r="F21" s="649"/>
    </row>
    <row r="22" spans="1:6" ht="23.25" customHeight="1">
      <c r="A22" s="666"/>
      <c r="B22" s="591"/>
      <c r="C22" s="648"/>
      <c r="D22" s="648"/>
      <c r="E22" s="649"/>
      <c r="F22" s="649"/>
    </row>
    <row r="23" spans="1:6">
      <c r="A23" s="665" t="s">
        <v>641</v>
      </c>
      <c r="B23" s="594" t="s">
        <v>580</v>
      </c>
      <c r="C23" s="651"/>
      <c r="D23" s="651"/>
      <c r="E23" s="650"/>
      <c r="F23" s="650"/>
    </row>
    <row r="24" spans="1:6">
      <c r="A24" s="666" t="s">
        <v>574</v>
      </c>
      <c r="B24" s="591" t="s">
        <v>642</v>
      </c>
      <c r="C24" s="648" t="s">
        <v>611</v>
      </c>
      <c r="D24" s="648">
        <v>6</v>
      </c>
      <c r="E24" s="649"/>
      <c r="F24" s="649"/>
    </row>
    <row r="25" spans="1:6">
      <c r="A25" s="668"/>
      <c r="B25" s="594"/>
      <c r="C25" s="607"/>
      <c r="D25" s="608"/>
      <c r="E25" s="595"/>
      <c r="F25" s="595"/>
    </row>
    <row r="26" spans="1:6" ht="12" customHeight="1">
      <c r="A26" s="669"/>
      <c r="B26" s="624" t="s">
        <v>643</v>
      </c>
      <c r="C26" s="625"/>
      <c r="D26" s="626"/>
      <c r="E26" s="595"/>
      <c r="F26" s="595"/>
    </row>
    <row r="27" spans="1:6" s="601" customFormat="1">
      <c r="A27" s="609"/>
      <c r="B27" s="585"/>
      <c r="C27" s="610"/>
      <c r="D27" s="613"/>
      <c r="E27" s="612"/>
      <c r="F27" s="612"/>
    </row>
    <row r="31" spans="1:6" s="596" customFormat="1">
      <c r="A31" s="609"/>
      <c r="B31" s="585"/>
      <c r="C31" s="610"/>
      <c r="D31" s="611"/>
      <c r="E31" s="612"/>
      <c r="F31" s="612"/>
    </row>
    <row r="32" spans="1:6" s="598" customFormat="1">
      <c r="A32" s="609"/>
      <c r="B32" s="585"/>
      <c r="C32" s="610"/>
      <c r="D32" s="611"/>
      <c r="E32" s="612"/>
      <c r="F32" s="612"/>
    </row>
    <row r="33" spans="1:6" s="599" customFormat="1">
      <c r="A33" s="609"/>
      <c r="B33" s="585"/>
      <c r="C33" s="610"/>
      <c r="D33" s="613"/>
      <c r="E33" s="612"/>
      <c r="F33" s="612"/>
    </row>
    <row r="37" spans="1:6" ht="54.75" customHeight="1"/>
    <row r="38" spans="1:6" ht="56.25" customHeight="1"/>
    <row r="41" spans="1:6" s="596" customFormat="1">
      <c r="A41" s="609"/>
      <c r="B41" s="585"/>
      <c r="C41" s="610"/>
      <c r="D41" s="613"/>
      <c r="E41" s="612"/>
      <c r="F41" s="612"/>
    </row>
    <row r="43" spans="1:6" s="596" customFormat="1">
      <c r="A43" s="609"/>
      <c r="B43" s="585"/>
      <c r="C43" s="610"/>
      <c r="D43" s="613"/>
      <c r="E43" s="612"/>
      <c r="F43" s="612"/>
    </row>
    <row r="49" spans="1:7" s="606" customFormat="1">
      <c r="A49" s="609"/>
      <c r="B49" s="585"/>
      <c r="C49" s="610"/>
      <c r="D49" s="613"/>
      <c r="E49" s="612"/>
      <c r="F49" s="612"/>
    </row>
    <row r="50" spans="1:7" s="596" customFormat="1">
      <c r="A50" s="609"/>
      <c r="B50" s="585"/>
      <c r="C50" s="610"/>
      <c r="D50" s="613"/>
      <c r="E50" s="612"/>
      <c r="F50" s="612"/>
    </row>
    <row r="51" spans="1:7" s="596" customFormat="1">
      <c r="A51" s="609"/>
      <c r="B51" s="585"/>
      <c r="C51" s="610"/>
      <c r="D51" s="613"/>
      <c r="E51" s="612"/>
      <c r="F51" s="612"/>
    </row>
    <row r="52" spans="1:7">
      <c r="G52" s="575"/>
    </row>
    <row r="53" spans="1:7">
      <c r="G53" s="575"/>
    </row>
    <row r="54" spans="1:7" s="597" customFormat="1">
      <c r="A54" s="609"/>
      <c r="B54" s="585"/>
      <c r="C54" s="610"/>
      <c r="D54" s="613"/>
      <c r="E54" s="612"/>
      <c r="F54" s="612"/>
      <c r="G54" s="575"/>
    </row>
    <row r="55" spans="1:7" s="597" customFormat="1">
      <c r="A55" s="609"/>
      <c r="B55" s="585"/>
      <c r="C55" s="610"/>
      <c r="D55" s="613"/>
      <c r="E55" s="612"/>
      <c r="F55" s="612"/>
      <c r="G55" s="575"/>
    </row>
    <row r="56" spans="1:7">
      <c r="G56" s="575"/>
    </row>
    <row r="57" spans="1:7">
      <c r="G57" s="575"/>
    </row>
    <row r="58" spans="1:7">
      <c r="G58" s="575"/>
    </row>
    <row r="59" spans="1:7" s="596" customFormat="1">
      <c r="A59" s="609"/>
      <c r="B59" s="585"/>
      <c r="C59" s="610"/>
      <c r="D59" s="613"/>
      <c r="E59" s="612"/>
      <c r="F59" s="612"/>
    </row>
    <row r="60" spans="1:7" s="596" customFormat="1" ht="18.75" customHeight="1">
      <c r="A60" s="609"/>
      <c r="B60" s="585"/>
      <c r="C60" s="610"/>
      <c r="D60" s="613"/>
      <c r="E60" s="612"/>
      <c r="F60" s="612"/>
    </row>
    <row r="65" spans="1:248" s="627" customFormat="1">
      <c r="A65" s="609"/>
      <c r="B65" s="585"/>
      <c r="C65" s="610"/>
      <c r="D65" s="613"/>
      <c r="E65" s="612"/>
      <c r="F65" s="612"/>
      <c r="G65" s="585"/>
      <c r="H65" s="585"/>
      <c r="I65" s="585"/>
      <c r="J65" s="585"/>
      <c r="K65" s="585"/>
      <c r="L65" s="585"/>
      <c r="M65" s="585"/>
      <c r="N65" s="585"/>
      <c r="O65" s="585"/>
      <c r="P65" s="585"/>
      <c r="Q65" s="585"/>
      <c r="R65" s="585"/>
      <c r="S65" s="585"/>
      <c r="T65" s="585"/>
      <c r="U65" s="585"/>
      <c r="V65" s="585"/>
      <c r="W65" s="585"/>
      <c r="X65" s="585"/>
      <c r="Y65" s="585"/>
      <c r="Z65" s="585"/>
      <c r="AA65" s="585"/>
      <c r="AB65" s="585"/>
      <c r="AC65" s="585"/>
      <c r="AD65" s="585"/>
      <c r="AE65" s="585"/>
      <c r="AF65" s="585"/>
      <c r="AG65" s="585"/>
      <c r="AH65" s="585"/>
      <c r="AI65" s="585"/>
      <c r="AJ65" s="585"/>
      <c r="AK65" s="585"/>
      <c r="AL65" s="585"/>
      <c r="AM65" s="585"/>
      <c r="AN65" s="585"/>
      <c r="AO65" s="585"/>
      <c r="AP65" s="585"/>
      <c r="AQ65" s="585"/>
      <c r="AR65" s="585"/>
      <c r="AS65" s="585"/>
      <c r="AT65" s="585"/>
      <c r="AU65" s="585"/>
      <c r="AV65" s="585"/>
      <c r="AW65" s="585"/>
      <c r="AX65" s="585"/>
      <c r="AY65" s="585"/>
      <c r="AZ65" s="585"/>
      <c r="BA65" s="585"/>
      <c r="BB65" s="585"/>
      <c r="BC65" s="585"/>
      <c r="BD65" s="585"/>
      <c r="BE65" s="585"/>
      <c r="BF65" s="585"/>
      <c r="BG65" s="585"/>
      <c r="BH65" s="585"/>
      <c r="BI65" s="585"/>
      <c r="BJ65" s="585"/>
      <c r="BK65" s="585"/>
      <c r="BL65" s="585"/>
      <c r="BM65" s="585"/>
      <c r="BN65" s="585"/>
      <c r="BO65" s="585"/>
      <c r="BP65" s="585"/>
      <c r="BQ65" s="585"/>
      <c r="BR65" s="585"/>
      <c r="BS65" s="585"/>
      <c r="BT65" s="585"/>
      <c r="BU65" s="585"/>
      <c r="BV65" s="585"/>
      <c r="BW65" s="585"/>
      <c r="BX65" s="585"/>
      <c r="BY65" s="585"/>
      <c r="BZ65" s="585"/>
      <c r="CA65" s="585"/>
      <c r="CB65" s="585"/>
      <c r="CC65" s="585"/>
      <c r="CD65" s="585"/>
      <c r="CE65" s="585"/>
      <c r="CF65" s="585"/>
      <c r="CG65" s="585"/>
      <c r="CH65" s="585"/>
      <c r="CI65" s="585"/>
      <c r="CJ65" s="585"/>
      <c r="CK65" s="585"/>
      <c r="CL65" s="585"/>
      <c r="CM65" s="585"/>
      <c r="CN65" s="585"/>
      <c r="CO65" s="585"/>
      <c r="CP65" s="585"/>
      <c r="CQ65" s="585"/>
      <c r="CR65" s="585"/>
      <c r="CS65" s="585"/>
      <c r="CT65" s="585"/>
      <c r="CU65" s="585"/>
      <c r="CV65" s="585"/>
      <c r="CW65" s="585"/>
      <c r="CX65" s="585"/>
      <c r="CY65" s="585"/>
      <c r="CZ65" s="585"/>
      <c r="DA65" s="585"/>
      <c r="DB65" s="585"/>
      <c r="DC65" s="585"/>
      <c r="DD65" s="585"/>
      <c r="DE65" s="585"/>
      <c r="DF65" s="585"/>
      <c r="DG65" s="585"/>
      <c r="DH65" s="585"/>
      <c r="DI65" s="585"/>
      <c r="DJ65" s="585"/>
      <c r="DK65" s="585"/>
      <c r="DL65" s="585"/>
      <c r="DM65" s="585"/>
      <c r="DN65" s="585"/>
      <c r="DO65" s="585"/>
      <c r="DP65" s="585"/>
      <c r="DQ65" s="585"/>
      <c r="DR65" s="585"/>
      <c r="DS65" s="585"/>
      <c r="DT65" s="585"/>
      <c r="DU65" s="585"/>
      <c r="DV65" s="585"/>
      <c r="DW65" s="585"/>
      <c r="DX65" s="585"/>
      <c r="DY65" s="585"/>
      <c r="DZ65" s="585"/>
      <c r="EA65" s="585"/>
      <c r="EB65" s="585"/>
      <c r="EC65" s="585"/>
      <c r="ED65" s="585"/>
      <c r="EE65" s="585"/>
      <c r="EF65" s="585"/>
      <c r="EG65" s="585"/>
      <c r="EH65" s="585"/>
      <c r="EI65" s="585"/>
      <c r="EJ65" s="585"/>
      <c r="EK65" s="585"/>
      <c r="EL65" s="585"/>
      <c r="EM65" s="585"/>
      <c r="EN65" s="585"/>
      <c r="EO65" s="585"/>
      <c r="EP65" s="585"/>
      <c r="EQ65" s="585"/>
      <c r="ER65" s="585"/>
      <c r="ES65" s="585"/>
      <c r="ET65" s="585"/>
      <c r="EU65" s="585"/>
      <c r="EV65" s="585"/>
      <c r="EW65" s="585"/>
      <c r="EX65" s="585"/>
      <c r="EY65" s="585"/>
      <c r="EZ65" s="585"/>
      <c r="FA65" s="585"/>
      <c r="FB65" s="585"/>
      <c r="FC65" s="585"/>
      <c r="FD65" s="585"/>
      <c r="FE65" s="585"/>
      <c r="FF65" s="585"/>
      <c r="FG65" s="585"/>
      <c r="FH65" s="585"/>
      <c r="FI65" s="585"/>
      <c r="FJ65" s="585"/>
      <c r="FK65" s="585"/>
      <c r="FL65" s="585"/>
      <c r="FM65" s="585"/>
      <c r="FN65" s="585"/>
      <c r="FO65" s="585"/>
      <c r="FP65" s="585"/>
      <c r="FQ65" s="585"/>
      <c r="FR65" s="585"/>
      <c r="FS65" s="585"/>
      <c r="FT65" s="585"/>
      <c r="FU65" s="585"/>
      <c r="FV65" s="585"/>
      <c r="FW65" s="585"/>
      <c r="FX65" s="585"/>
      <c r="FY65" s="585"/>
      <c r="FZ65" s="585"/>
      <c r="GA65" s="585"/>
      <c r="GB65" s="585"/>
      <c r="GC65" s="585"/>
      <c r="GD65" s="585"/>
      <c r="GE65" s="585"/>
      <c r="GF65" s="585"/>
      <c r="GG65" s="585"/>
      <c r="GH65" s="585"/>
      <c r="GI65" s="585"/>
      <c r="GJ65" s="585"/>
      <c r="GK65" s="585"/>
      <c r="GL65" s="585"/>
      <c r="GM65" s="585"/>
      <c r="GN65" s="585"/>
      <c r="GO65" s="585"/>
      <c r="GP65" s="585"/>
      <c r="GQ65" s="585"/>
      <c r="GR65" s="585"/>
      <c r="GS65" s="585"/>
      <c r="GT65" s="585"/>
      <c r="GU65" s="585"/>
      <c r="GV65" s="585"/>
      <c r="GW65" s="585"/>
      <c r="GX65" s="585"/>
      <c r="GY65" s="585"/>
      <c r="GZ65" s="585"/>
      <c r="HA65" s="585"/>
      <c r="HB65" s="585"/>
      <c r="HC65" s="585"/>
      <c r="HD65" s="585"/>
      <c r="HE65" s="585"/>
      <c r="HF65" s="585"/>
      <c r="HG65" s="585"/>
      <c r="HH65" s="585"/>
      <c r="HI65" s="585"/>
      <c r="HJ65" s="585"/>
      <c r="HK65" s="585"/>
      <c r="HL65" s="585"/>
      <c r="HM65" s="585"/>
      <c r="HN65" s="585"/>
      <c r="HO65" s="585"/>
      <c r="HP65" s="585"/>
      <c r="HQ65" s="585"/>
      <c r="HR65" s="585"/>
      <c r="HS65" s="585"/>
      <c r="HT65" s="585"/>
      <c r="HU65" s="585"/>
      <c r="HV65" s="585"/>
      <c r="HW65" s="585"/>
      <c r="HX65" s="585"/>
      <c r="HY65" s="585"/>
      <c r="HZ65" s="585"/>
      <c r="IA65" s="585"/>
      <c r="IB65" s="585"/>
      <c r="IC65" s="585"/>
      <c r="ID65" s="585"/>
      <c r="IE65" s="585"/>
      <c r="IF65" s="585"/>
      <c r="IG65" s="585"/>
      <c r="IH65" s="585"/>
      <c r="II65" s="585"/>
      <c r="IJ65" s="585"/>
      <c r="IK65" s="585"/>
      <c r="IL65" s="585"/>
      <c r="IM65" s="585"/>
      <c r="IN65" s="585"/>
    </row>
    <row r="66" spans="1:248" s="627" customFormat="1">
      <c r="A66" s="609"/>
      <c r="B66" s="585"/>
      <c r="C66" s="610"/>
      <c r="D66" s="613"/>
      <c r="E66" s="612"/>
      <c r="F66" s="612"/>
      <c r="G66" s="585"/>
      <c r="H66" s="585"/>
      <c r="I66" s="585"/>
      <c r="J66" s="585"/>
      <c r="K66" s="585"/>
      <c r="L66" s="585"/>
      <c r="M66" s="585"/>
      <c r="N66" s="585"/>
      <c r="O66" s="585"/>
      <c r="P66" s="585"/>
      <c r="Q66" s="585"/>
      <c r="R66" s="585"/>
      <c r="S66" s="585"/>
      <c r="T66" s="585"/>
      <c r="U66" s="585"/>
      <c r="V66" s="585"/>
      <c r="W66" s="585"/>
      <c r="X66" s="585"/>
      <c r="Y66" s="585"/>
      <c r="Z66" s="585"/>
      <c r="AA66" s="585"/>
      <c r="AB66" s="585"/>
      <c r="AC66" s="585"/>
      <c r="AD66" s="585"/>
      <c r="AE66" s="585"/>
      <c r="AF66" s="585"/>
      <c r="AG66" s="585"/>
      <c r="AH66" s="585"/>
      <c r="AI66" s="585"/>
      <c r="AJ66" s="585"/>
      <c r="AK66" s="585"/>
      <c r="AL66" s="585"/>
      <c r="AM66" s="585"/>
      <c r="AN66" s="585"/>
      <c r="AO66" s="585"/>
      <c r="AP66" s="585"/>
      <c r="AQ66" s="585"/>
      <c r="AR66" s="585"/>
      <c r="AS66" s="585"/>
      <c r="AT66" s="585"/>
      <c r="AU66" s="585"/>
      <c r="AV66" s="585"/>
      <c r="AW66" s="585"/>
      <c r="AX66" s="585"/>
      <c r="AY66" s="585"/>
      <c r="AZ66" s="585"/>
      <c r="BA66" s="585"/>
      <c r="BB66" s="585"/>
      <c r="BC66" s="585"/>
      <c r="BD66" s="585"/>
      <c r="BE66" s="585"/>
      <c r="BF66" s="585"/>
      <c r="BG66" s="585"/>
      <c r="BH66" s="585"/>
      <c r="BI66" s="585"/>
      <c r="BJ66" s="585"/>
      <c r="BK66" s="585"/>
      <c r="BL66" s="585"/>
      <c r="BM66" s="585"/>
      <c r="BN66" s="585"/>
      <c r="BO66" s="585"/>
      <c r="BP66" s="585"/>
      <c r="BQ66" s="585"/>
      <c r="BR66" s="585"/>
      <c r="BS66" s="585"/>
      <c r="BT66" s="585"/>
      <c r="BU66" s="585"/>
      <c r="BV66" s="585"/>
      <c r="BW66" s="585"/>
      <c r="BX66" s="585"/>
      <c r="BY66" s="585"/>
      <c r="BZ66" s="585"/>
      <c r="CA66" s="585"/>
      <c r="CB66" s="585"/>
      <c r="CC66" s="585"/>
      <c r="CD66" s="585"/>
      <c r="CE66" s="585"/>
      <c r="CF66" s="585"/>
      <c r="CG66" s="585"/>
      <c r="CH66" s="585"/>
      <c r="CI66" s="585"/>
      <c r="CJ66" s="585"/>
      <c r="CK66" s="585"/>
      <c r="CL66" s="585"/>
      <c r="CM66" s="585"/>
      <c r="CN66" s="585"/>
      <c r="CO66" s="585"/>
      <c r="CP66" s="585"/>
      <c r="CQ66" s="585"/>
      <c r="CR66" s="585"/>
      <c r="CS66" s="585"/>
      <c r="CT66" s="585"/>
      <c r="CU66" s="585"/>
      <c r="CV66" s="585"/>
      <c r="CW66" s="585"/>
      <c r="CX66" s="585"/>
      <c r="CY66" s="585"/>
      <c r="CZ66" s="585"/>
      <c r="DA66" s="585"/>
      <c r="DB66" s="585"/>
      <c r="DC66" s="585"/>
      <c r="DD66" s="585"/>
      <c r="DE66" s="585"/>
      <c r="DF66" s="585"/>
      <c r="DG66" s="585"/>
      <c r="DH66" s="585"/>
      <c r="DI66" s="585"/>
      <c r="DJ66" s="585"/>
      <c r="DK66" s="585"/>
      <c r="DL66" s="585"/>
      <c r="DM66" s="585"/>
      <c r="DN66" s="585"/>
      <c r="DO66" s="585"/>
      <c r="DP66" s="585"/>
      <c r="DQ66" s="585"/>
      <c r="DR66" s="585"/>
      <c r="DS66" s="585"/>
      <c r="DT66" s="585"/>
      <c r="DU66" s="585"/>
      <c r="DV66" s="585"/>
      <c r="DW66" s="585"/>
      <c r="DX66" s="585"/>
      <c r="DY66" s="585"/>
      <c r="DZ66" s="585"/>
      <c r="EA66" s="585"/>
      <c r="EB66" s="585"/>
      <c r="EC66" s="585"/>
      <c r="ED66" s="585"/>
      <c r="EE66" s="585"/>
      <c r="EF66" s="585"/>
      <c r="EG66" s="585"/>
      <c r="EH66" s="585"/>
      <c r="EI66" s="585"/>
      <c r="EJ66" s="585"/>
      <c r="EK66" s="585"/>
      <c r="EL66" s="585"/>
      <c r="EM66" s="585"/>
      <c r="EN66" s="585"/>
      <c r="EO66" s="585"/>
      <c r="EP66" s="585"/>
      <c r="EQ66" s="585"/>
      <c r="ER66" s="585"/>
      <c r="ES66" s="585"/>
      <c r="ET66" s="585"/>
      <c r="EU66" s="585"/>
      <c r="EV66" s="585"/>
      <c r="EW66" s="585"/>
      <c r="EX66" s="585"/>
      <c r="EY66" s="585"/>
      <c r="EZ66" s="585"/>
      <c r="FA66" s="585"/>
      <c r="FB66" s="585"/>
      <c r="FC66" s="585"/>
      <c r="FD66" s="585"/>
      <c r="FE66" s="585"/>
      <c r="FF66" s="585"/>
      <c r="FG66" s="585"/>
      <c r="FH66" s="585"/>
      <c r="FI66" s="585"/>
      <c r="FJ66" s="585"/>
      <c r="FK66" s="585"/>
      <c r="FL66" s="585"/>
      <c r="FM66" s="585"/>
      <c r="FN66" s="585"/>
      <c r="FO66" s="585"/>
      <c r="FP66" s="585"/>
      <c r="FQ66" s="585"/>
      <c r="FR66" s="585"/>
      <c r="FS66" s="585"/>
      <c r="FT66" s="585"/>
      <c r="FU66" s="585"/>
      <c r="FV66" s="585"/>
      <c r="FW66" s="585"/>
      <c r="FX66" s="585"/>
      <c r="FY66" s="585"/>
      <c r="FZ66" s="585"/>
      <c r="GA66" s="585"/>
      <c r="GB66" s="585"/>
      <c r="GC66" s="585"/>
      <c r="GD66" s="585"/>
      <c r="GE66" s="585"/>
      <c r="GF66" s="585"/>
      <c r="GG66" s="585"/>
      <c r="GH66" s="585"/>
      <c r="GI66" s="585"/>
      <c r="GJ66" s="585"/>
      <c r="GK66" s="585"/>
      <c r="GL66" s="585"/>
      <c r="GM66" s="585"/>
      <c r="GN66" s="585"/>
      <c r="GO66" s="585"/>
      <c r="GP66" s="585"/>
      <c r="GQ66" s="585"/>
      <c r="GR66" s="585"/>
      <c r="GS66" s="585"/>
      <c r="GT66" s="585"/>
      <c r="GU66" s="585"/>
      <c r="GV66" s="585"/>
      <c r="GW66" s="585"/>
      <c r="GX66" s="585"/>
      <c r="GY66" s="585"/>
      <c r="GZ66" s="585"/>
      <c r="HA66" s="585"/>
      <c r="HB66" s="585"/>
      <c r="HC66" s="585"/>
      <c r="HD66" s="585"/>
      <c r="HE66" s="585"/>
      <c r="HF66" s="585"/>
      <c r="HG66" s="585"/>
      <c r="HH66" s="585"/>
      <c r="HI66" s="585"/>
      <c r="HJ66" s="585"/>
      <c r="HK66" s="585"/>
      <c r="HL66" s="585"/>
      <c r="HM66" s="585"/>
      <c r="HN66" s="585"/>
      <c r="HO66" s="585"/>
      <c r="HP66" s="585"/>
      <c r="HQ66" s="585"/>
      <c r="HR66" s="585"/>
      <c r="HS66" s="585"/>
      <c r="HT66" s="585"/>
      <c r="HU66" s="585"/>
      <c r="HV66" s="585"/>
      <c r="HW66" s="585"/>
      <c r="HX66" s="585"/>
      <c r="HY66" s="585"/>
      <c r="HZ66" s="585"/>
      <c r="IA66" s="585"/>
      <c r="IB66" s="585"/>
      <c r="IC66" s="585"/>
      <c r="ID66" s="585"/>
      <c r="IE66" s="585"/>
      <c r="IF66" s="585"/>
      <c r="IG66" s="585"/>
      <c r="IH66" s="585"/>
      <c r="II66" s="585"/>
      <c r="IJ66" s="585"/>
      <c r="IK66" s="585"/>
      <c r="IL66" s="585"/>
      <c r="IM66" s="585"/>
      <c r="IN66" s="585"/>
    </row>
  </sheetData>
  <pageMargins left="0.74803149606299213" right="0.19685039370078741" top="0.82677165354330717" bottom="0.82677165354330717" header="0.27559055118110237" footer="0.27559055118110237"/>
  <pageSetup paperSize="9" orientation="portrait" r:id="rId1"/>
  <headerFooter alignWithMargins="0">
    <oddHeader xml:space="preserve">&amp;LŠt. načrta: 829-EE&amp;C
</oddHeader>
    <oddFooter>Stran &amp;P od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01"/>
  <sheetViews>
    <sheetView view="pageBreakPreview" topLeftCell="A131" zoomScaleNormal="100" zoomScaleSheetLayoutView="100" workbookViewId="0">
      <selection activeCell="D149" sqref="D149"/>
    </sheetView>
  </sheetViews>
  <sheetFormatPr defaultColWidth="34.42578125" defaultRowHeight="12.75"/>
  <cols>
    <col min="1" max="1" width="9.42578125" style="264" customWidth="1"/>
    <col min="2" max="2" width="39.5703125" style="264" customWidth="1"/>
    <col min="3" max="3" width="5.85546875" style="264" customWidth="1"/>
    <col min="4" max="4" width="16.5703125" style="311" bestFit="1" customWidth="1"/>
    <col min="5" max="5" width="10.28515625" style="305" customWidth="1"/>
    <col min="6" max="6" width="11.5703125" style="242" customWidth="1"/>
    <col min="7" max="7" width="28" style="242" customWidth="1"/>
    <col min="8" max="57" width="34.42578125" style="242" customWidth="1"/>
    <col min="58" max="252" width="34.42578125" style="264"/>
    <col min="253" max="253" width="9.42578125" style="264" customWidth="1"/>
    <col min="254" max="254" width="39.5703125" style="264" customWidth="1"/>
    <col min="255" max="255" width="5.85546875" style="264" customWidth="1"/>
    <col min="256" max="256" width="16.5703125" style="264" bestFit="1" customWidth="1"/>
    <col min="257" max="257" width="10.28515625" style="264" customWidth="1"/>
    <col min="258" max="258" width="11.5703125" style="264" customWidth="1"/>
    <col min="259" max="259" width="28" style="264" customWidth="1"/>
    <col min="260" max="313" width="34.42578125" style="264" customWidth="1"/>
    <col min="314" max="508" width="34.42578125" style="264"/>
    <col min="509" max="509" width="9.42578125" style="264" customWidth="1"/>
    <col min="510" max="510" width="39.5703125" style="264" customWidth="1"/>
    <col min="511" max="511" width="5.85546875" style="264" customWidth="1"/>
    <col min="512" max="512" width="16.5703125" style="264" bestFit="1" customWidth="1"/>
    <col min="513" max="513" width="10.28515625" style="264" customWidth="1"/>
    <col min="514" max="514" width="11.5703125" style="264" customWidth="1"/>
    <col min="515" max="515" width="28" style="264" customWidth="1"/>
    <col min="516" max="569" width="34.42578125" style="264" customWidth="1"/>
    <col min="570" max="764" width="34.42578125" style="264"/>
    <col min="765" max="765" width="9.42578125" style="264" customWidth="1"/>
    <col min="766" max="766" width="39.5703125" style="264" customWidth="1"/>
    <col min="767" max="767" width="5.85546875" style="264" customWidth="1"/>
    <col min="768" max="768" width="16.5703125" style="264" bestFit="1" customWidth="1"/>
    <col min="769" max="769" width="10.28515625" style="264" customWidth="1"/>
    <col min="770" max="770" width="11.5703125" style="264" customWidth="1"/>
    <col min="771" max="771" width="28" style="264" customWidth="1"/>
    <col min="772" max="825" width="34.42578125" style="264" customWidth="1"/>
    <col min="826" max="1020" width="34.42578125" style="264"/>
    <col min="1021" max="1021" width="9.42578125" style="264" customWidth="1"/>
    <col min="1022" max="1022" width="39.5703125" style="264" customWidth="1"/>
    <col min="1023" max="1023" width="5.85546875" style="264" customWidth="1"/>
    <col min="1024" max="1024" width="16.5703125" style="264" bestFit="1" customWidth="1"/>
    <col min="1025" max="1025" width="10.28515625" style="264" customWidth="1"/>
    <col min="1026" max="1026" width="11.5703125" style="264" customWidth="1"/>
    <col min="1027" max="1027" width="28" style="264" customWidth="1"/>
    <col min="1028" max="1081" width="34.42578125" style="264" customWidth="1"/>
    <col min="1082" max="1276" width="34.42578125" style="264"/>
    <col min="1277" max="1277" width="9.42578125" style="264" customWidth="1"/>
    <col min="1278" max="1278" width="39.5703125" style="264" customWidth="1"/>
    <col min="1279" max="1279" width="5.85546875" style="264" customWidth="1"/>
    <col min="1280" max="1280" width="16.5703125" style="264" bestFit="1" customWidth="1"/>
    <col min="1281" max="1281" width="10.28515625" style="264" customWidth="1"/>
    <col min="1282" max="1282" width="11.5703125" style="264" customWidth="1"/>
    <col min="1283" max="1283" width="28" style="264" customWidth="1"/>
    <col min="1284" max="1337" width="34.42578125" style="264" customWidth="1"/>
    <col min="1338" max="1532" width="34.42578125" style="264"/>
    <col min="1533" max="1533" width="9.42578125" style="264" customWidth="1"/>
    <col min="1534" max="1534" width="39.5703125" style="264" customWidth="1"/>
    <col min="1535" max="1535" width="5.85546875" style="264" customWidth="1"/>
    <col min="1536" max="1536" width="16.5703125" style="264" bestFit="1" customWidth="1"/>
    <col min="1537" max="1537" width="10.28515625" style="264" customWidth="1"/>
    <col min="1538" max="1538" width="11.5703125" style="264" customWidth="1"/>
    <col min="1539" max="1539" width="28" style="264" customWidth="1"/>
    <col min="1540" max="1593" width="34.42578125" style="264" customWidth="1"/>
    <col min="1594" max="1788" width="34.42578125" style="264"/>
    <col min="1789" max="1789" width="9.42578125" style="264" customWidth="1"/>
    <col min="1790" max="1790" width="39.5703125" style="264" customWidth="1"/>
    <col min="1791" max="1791" width="5.85546875" style="264" customWidth="1"/>
    <col min="1792" max="1792" width="16.5703125" style="264" bestFit="1" customWidth="1"/>
    <col min="1793" max="1793" width="10.28515625" style="264" customWidth="1"/>
    <col min="1794" max="1794" width="11.5703125" style="264" customWidth="1"/>
    <col min="1795" max="1795" width="28" style="264" customWidth="1"/>
    <col min="1796" max="1849" width="34.42578125" style="264" customWidth="1"/>
    <col min="1850" max="2044" width="34.42578125" style="264"/>
    <col min="2045" max="2045" width="9.42578125" style="264" customWidth="1"/>
    <col min="2046" max="2046" width="39.5703125" style="264" customWidth="1"/>
    <col min="2047" max="2047" width="5.85546875" style="264" customWidth="1"/>
    <col min="2048" max="2048" width="16.5703125" style="264" bestFit="1" customWidth="1"/>
    <col min="2049" max="2049" width="10.28515625" style="264" customWidth="1"/>
    <col min="2050" max="2050" width="11.5703125" style="264" customWidth="1"/>
    <col min="2051" max="2051" width="28" style="264" customWidth="1"/>
    <col min="2052" max="2105" width="34.42578125" style="264" customWidth="1"/>
    <col min="2106" max="2300" width="34.42578125" style="264"/>
    <col min="2301" max="2301" width="9.42578125" style="264" customWidth="1"/>
    <col min="2302" max="2302" width="39.5703125" style="264" customWidth="1"/>
    <col min="2303" max="2303" width="5.85546875" style="264" customWidth="1"/>
    <col min="2304" max="2304" width="16.5703125" style="264" bestFit="1" customWidth="1"/>
    <col min="2305" max="2305" width="10.28515625" style="264" customWidth="1"/>
    <col min="2306" max="2306" width="11.5703125" style="264" customWidth="1"/>
    <col min="2307" max="2307" width="28" style="264" customWidth="1"/>
    <col min="2308" max="2361" width="34.42578125" style="264" customWidth="1"/>
    <col min="2362" max="2556" width="34.42578125" style="264"/>
    <col min="2557" max="2557" width="9.42578125" style="264" customWidth="1"/>
    <col min="2558" max="2558" width="39.5703125" style="264" customWidth="1"/>
    <col min="2559" max="2559" width="5.85546875" style="264" customWidth="1"/>
    <col min="2560" max="2560" width="16.5703125" style="264" bestFit="1" customWidth="1"/>
    <col min="2561" max="2561" width="10.28515625" style="264" customWidth="1"/>
    <col min="2562" max="2562" width="11.5703125" style="264" customWidth="1"/>
    <col min="2563" max="2563" width="28" style="264" customWidth="1"/>
    <col min="2564" max="2617" width="34.42578125" style="264" customWidth="1"/>
    <col min="2618" max="2812" width="34.42578125" style="264"/>
    <col min="2813" max="2813" width="9.42578125" style="264" customWidth="1"/>
    <col min="2814" max="2814" width="39.5703125" style="264" customWidth="1"/>
    <col min="2815" max="2815" width="5.85546875" style="264" customWidth="1"/>
    <col min="2816" max="2816" width="16.5703125" style="264" bestFit="1" customWidth="1"/>
    <col min="2817" max="2817" width="10.28515625" style="264" customWidth="1"/>
    <col min="2818" max="2818" width="11.5703125" style="264" customWidth="1"/>
    <col min="2819" max="2819" width="28" style="264" customWidth="1"/>
    <col min="2820" max="2873" width="34.42578125" style="264" customWidth="1"/>
    <col min="2874" max="3068" width="34.42578125" style="264"/>
    <col min="3069" max="3069" width="9.42578125" style="264" customWidth="1"/>
    <col min="3070" max="3070" width="39.5703125" style="264" customWidth="1"/>
    <col min="3071" max="3071" width="5.85546875" style="264" customWidth="1"/>
    <col min="3072" max="3072" width="16.5703125" style="264" bestFit="1" customWidth="1"/>
    <col min="3073" max="3073" width="10.28515625" style="264" customWidth="1"/>
    <col min="3074" max="3074" width="11.5703125" style="264" customWidth="1"/>
    <col min="3075" max="3075" width="28" style="264" customWidth="1"/>
    <col min="3076" max="3129" width="34.42578125" style="264" customWidth="1"/>
    <col min="3130" max="3324" width="34.42578125" style="264"/>
    <col min="3325" max="3325" width="9.42578125" style="264" customWidth="1"/>
    <col min="3326" max="3326" width="39.5703125" style="264" customWidth="1"/>
    <col min="3327" max="3327" width="5.85546875" style="264" customWidth="1"/>
    <col min="3328" max="3328" width="16.5703125" style="264" bestFit="1" customWidth="1"/>
    <col min="3329" max="3329" width="10.28515625" style="264" customWidth="1"/>
    <col min="3330" max="3330" width="11.5703125" style="264" customWidth="1"/>
    <col min="3331" max="3331" width="28" style="264" customWidth="1"/>
    <col min="3332" max="3385" width="34.42578125" style="264" customWidth="1"/>
    <col min="3386" max="3580" width="34.42578125" style="264"/>
    <col min="3581" max="3581" width="9.42578125" style="264" customWidth="1"/>
    <col min="3582" max="3582" width="39.5703125" style="264" customWidth="1"/>
    <col min="3583" max="3583" width="5.85546875" style="264" customWidth="1"/>
    <col min="3584" max="3584" width="16.5703125" style="264" bestFit="1" customWidth="1"/>
    <col min="3585" max="3585" width="10.28515625" style="264" customWidth="1"/>
    <col min="3586" max="3586" width="11.5703125" style="264" customWidth="1"/>
    <col min="3587" max="3587" width="28" style="264" customWidth="1"/>
    <col min="3588" max="3641" width="34.42578125" style="264" customWidth="1"/>
    <col min="3642" max="3836" width="34.42578125" style="264"/>
    <col min="3837" max="3837" width="9.42578125" style="264" customWidth="1"/>
    <col min="3838" max="3838" width="39.5703125" style="264" customWidth="1"/>
    <col min="3839" max="3839" width="5.85546875" style="264" customWidth="1"/>
    <col min="3840" max="3840" width="16.5703125" style="264" bestFit="1" customWidth="1"/>
    <col min="3841" max="3841" width="10.28515625" style="264" customWidth="1"/>
    <col min="3842" max="3842" width="11.5703125" style="264" customWidth="1"/>
    <col min="3843" max="3843" width="28" style="264" customWidth="1"/>
    <col min="3844" max="3897" width="34.42578125" style="264" customWidth="1"/>
    <col min="3898" max="4092" width="34.42578125" style="264"/>
    <col min="4093" max="4093" width="9.42578125" style="264" customWidth="1"/>
    <col min="4094" max="4094" width="39.5703125" style="264" customWidth="1"/>
    <col min="4095" max="4095" width="5.85546875" style="264" customWidth="1"/>
    <col min="4096" max="4096" width="16.5703125" style="264" bestFit="1" customWidth="1"/>
    <col min="4097" max="4097" width="10.28515625" style="264" customWidth="1"/>
    <col min="4098" max="4098" width="11.5703125" style="264" customWidth="1"/>
    <col min="4099" max="4099" width="28" style="264" customWidth="1"/>
    <col min="4100" max="4153" width="34.42578125" style="264" customWidth="1"/>
    <col min="4154" max="4348" width="34.42578125" style="264"/>
    <col min="4349" max="4349" width="9.42578125" style="264" customWidth="1"/>
    <col min="4350" max="4350" width="39.5703125" style="264" customWidth="1"/>
    <col min="4351" max="4351" width="5.85546875" style="264" customWidth="1"/>
    <col min="4352" max="4352" width="16.5703125" style="264" bestFit="1" customWidth="1"/>
    <col min="4353" max="4353" width="10.28515625" style="264" customWidth="1"/>
    <col min="4354" max="4354" width="11.5703125" style="264" customWidth="1"/>
    <col min="4355" max="4355" width="28" style="264" customWidth="1"/>
    <col min="4356" max="4409" width="34.42578125" style="264" customWidth="1"/>
    <col min="4410" max="4604" width="34.42578125" style="264"/>
    <col min="4605" max="4605" width="9.42578125" style="264" customWidth="1"/>
    <col min="4606" max="4606" width="39.5703125" style="264" customWidth="1"/>
    <col min="4607" max="4607" width="5.85546875" style="264" customWidth="1"/>
    <col min="4608" max="4608" width="16.5703125" style="264" bestFit="1" customWidth="1"/>
    <col min="4609" max="4609" width="10.28515625" style="264" customWidth="1"/>
    <col min="4610" max="4610" width="11.5703125" style="264" customWidth="1"/>
    <col min="4611" max="4611" width="28" style="264" customWidth="1"/>
    <col min="4612" max="4665" width="34.42578125" style="264" customWidth="1"/>
    <col min="4666" max="4860" width="34.42578125" style="264"/>
    <col min="4861" max="4861" width="9.42578125" style="264" customWidth="1"/>
    <col min="4862" max="4862" width="39.5703125" style="264" customWidth="1"/>
    <col min="4863" max="4863" width="5.85546875" style="264" customWidth="1"/>
    <col min="4864" max="4864" width="16.5703125" style="264" bestFit="1" customWidth="1"/>
    <col min="4865" max="4865" width="10.28515625" style="264" customWidth="1"/>
    <col min="4866" max="4866" width="11.5703125" style="264" customWidth="1"/>
    <col min="4867" max="4867" width="28" style="264" customWidth="1"/>
    <col min="4868" max="4921" width="34.42578125" style="264" customWidth="1"/>
    <col min="4922" max="5116" width="34.42578125" style="264"/>
    <col min="5117" max="5117" width="9.42578125" style="264" customWidth="1"/>
    <col min="5118" max="5118" width="39.5703125" style="264" customWidth="1"/>
    <col min="5119" max="5119" width="5.85546875" style="264" customWidth="1"/>
    <col min="5120" max="5120" width="16.5703125" style="264" bestFit="1" customWidth="1"/>
    <col min="5121" max="5121" width="10.28515625" style="264" customWidth="1"/>
    <col min="5122" max="5122" width="11.5703125" style="264" customWidth="1"/>
    <col min="5123" max="5123" width="28" style="264" customWidth="1"/>
    <col min="5124" max="5177" width="34.42578125" style="264" customWidth="1"/>
    <col min="5178" max="5372" width="34.42578125" style="264"/>
    <col min="5373" max="5373" width="9.42578125" style="264" customWidth="1"/>
    <col min="5374" max="5374" width="39.5703125" style="264" customWidth="1"/>
    <col min="5375" max="5375" width="5.85546875" style="264" customWidth="1"/>
    <col min="5376" max="5376" width="16.5703125" style="264" bestFit="1" customWidth="1"/>
    <col min="5377" max="5377" width="10.28515625" style="264" customWidth="1"/>
    <col min="5378" max="5378" width="11.5703125" style="264" customWidth="1"/>
    <col min="5379" max="5379" width="28" style="264" customWidth="1"/>
    <col min="5380" max="5433" width="34.42578125" style="264" customWidth="1"/>
    <col min="5434" max="5628" width="34.42578125" style="264"/>
    <col min="5629" max="5629" width="9.42578125" style="264" customWidth="1"/>
    <col min="5630" max="5630" width="39.5703125" style="264" customWidth="1"/>
    <col min="5631" max="5631" width="5.85546875" style="264" customWidth="1"/>
    <col min="5632" max="5632" width="16.5703125" style="264" bestFit="1" customWidth="1"/>
    <col min="5633" max="5633" width="10.28515625" style="264" customWidth="1"/>
    <col min="5634" max="5634" width="11.5703125" style="264" customWidth="1"/>
    <col min="5635" max="5635" width="28" style="264" customWidth="1"/>
    <col min="5636" max="5689" width="34.42578125" style="264" customWidth="1"/>
    <col min="5690" max="5884" width="34.42578125" style="264"/>
    <col min="5885" max="5885" width="9.42578125" style="264" customWidth="1"/>
    <col min="5886" max="5886" width="39.5703125" style="264" customWidth="1"/>
    <col min="5887" max="5887" width="5.85546875" style="264" customWidth="1"/>
    <col min="5888" max="5888" width="16.5703125" style="264" bestFit="1" customWidth="1"/>
    <col min="5889" max="5889" width="10.28515625" style="264" customWidth="1"/>
    <col min="5890" max="5890" width="11.5703125" style="264" customWidth="1"/>
    <col min="5891" max="5891" width="28" style="264" customWidth="1"/>
    <col min="5892" max="5945" width="34.42578125" style="264" customWidth="1"/>
    <col min="5946" max="6140" width="34.42578125" style="264"/>
    <col min="6141" max="6141" width="9.42578125" style="264" customWidth="1"/>
    <col min="6142" max="6142" width="39.5703125" style="264" customWidth="1"/>
    <col min="6143" max="6143" width="5.85546875" style="264" customWidth="1"/>
    <col min="6144" max="6144" width="16.5703125" style="264" bestFit="1" customWidth="1"/>
    <col min="6145" max="6145" width="10.28515625" style="264" customWidth="1"/>
    <col min="6146" max="6146" width="11.5703125" style="264" customWidth="1"/>
    <col min="6147" max="6147" width="28" style="264" customWidth="1"/>
    <col min="6148" max="6201" width="34.42578125" style="264" customWidth="1"/>
    <col min="6202" max="6396" width="34.42578125" style="264"/>
    <col min="6397" max="6397" width="9.42578125" style="264" customWidth="1"/>
    <col min="6398" max="6398" width="39.5703125" style="264" customWidth="1"/>
    <col min="6399" max="6399" width="5.85546875" style="264" customWidth="1"/>
    <col min="6400" max="6400" width="16.5703125" style="264" bestFit="1" customWidth="1"/>
    <col min="6401" max="6401" width="10.28515625" style="264" customWidth="1"/>
    <col min="6402" max="6402" width="11.5703125" style="264" customWidth="1"/>
    <col min="6403" max="6403" width="28" style="264" customWidth="1"/>
    <col min="6404" max="6457" width="34.42578125" style="264" customWidth="1"/>
    <col min="6458" max="6652" width="34.42578125" style="264"/>
    <col min="6653" max="6653" width="9.42578125" style="264" customWidth="1"/>
    <col min="6654" max="6654" width="39.5703125" style="264" customWidth="1"/>
    <col min="6655" max="6655" width="5.85546875" style="264" customWidth="1"/>
    <col min="6656" max="6656" width="16.5703125" style="264" bestFit="1" customWidth="1"/>
    <col min="6657" max="6657" width="10.28515625" style="264" customWidth="1"/>
    <col min="6658" max="6658" width="11.5703125" style="264" customWidth="1"/>
    <col min="6659" max="6659" width="28" style="264" customWidth="1"/>
    <col min="6660" max="6713" width="34.42578125" style="264" customWidth="1"/>
    <col min="6714" max="6908" width="34.42578125" style="264"/>
    <col min="6909" max="6909" width="9.42578125" style="264" customWidth="1"/>
    <col min="6910" max="6910" width="39.5703125" style="264" customWidth="1"/>
    <col min="6911" max="6911" width="5.85546875" style="264" customWidth="1"/>
    <col min="6912" max="6912" width="16.5703125" style="264" bestFit="1" customWidth="1"/>
    <col min="6913" max="6913" width="10.28515625" style="264" customWidth="1"/>
    <col min="6914" max="6914" width="11.5703125" style="264" customWidth="1"/>
    <col min="6915" max="6915" width="28" style="264" customWidth="1"/>
    <col min="6916" max="6969" width="34.42578125" style="264" customWidth="1"/>
    <col min="6970" max="7164" width="34.42578125" style="264"/>
    <col min="7165" max="7165" width="9.42578125" style="264" customWidth="1"/>
    <col min="7166" max="7166" width="39.5703125" style="264" customWidth="1"/>
    <col min="7167" max="7167" width="5.85546875" style="264" customWidth="1"/>
    <col min="7168" max="7168" width="16.5703125" style="264" bestFit="1" customWidth="1"/>
    <col min="7169" max="7169" width="10.28515625" style="264" customWidth="1"/>
    <col min="7170" max="7170" width="11.5703125" style="264" customWidth="1"/>
    <col min="7171" max="7171" width="28" style="264" customWidth="1"/>
    <col min="7172" max="7225" width="34.42578125" style="264" customWidth="1"/>
    <col min="7226" max="7420" width="34.42578125" style="264"/>
    <col min="7421" max="7421" width="9.42578125" style="264" customWidth="1"/>
    <col min="7422" max="7422" width="39.5703125" style="264" customWidth="1"/>
    <col min="7423" max="7423" width="5.85546875" style="264" customWidth="1"/>
    <col min="7424" max="7424" width="16.5703125" style="264" bestFit="1" customWidth="1"/>
    <col min="7425" max="7425" width="10.28515625" style="264" customWidth="1"/>
    <col min="7426" max="7426" width="11.5703125" style="264" customWidth="1"/>
    <col min="7427" max="7427" width="28" style="264" customWidth="1"/>
    <col min="7428" max="7481" width="34.42578125" style="264" customWidth="1"/>
    <col min="7482" max="7676" width="34.42578125" style="264"/>
    <col min="7677" max="7677" width="9.42578125" style="264" customWidth="1"/>
    <col min="7678" max="7678" width="39.5703125" style="264" customWidth="1"/>
    <col min="7679" max="7679" width="5.85546875" style="264" customWidth="1"/>
    <col min="7680" max="7680" width="16.5703125" style="264" bestFit="1" customWidth="1"/>
    <col min="7681" max="7681" width="10.28515625" style="264" customWidth="1"/>
    <col min="7682" max="7682" width="11.5703125" style="264" customWidth="1"/>
    <col min="7683" max="7683" width="28" style="264" customWidth="1"/>
    <col min="7684" max="7737" width="34.42578125" style="264" customWidth="1"/>
    <col min="7738" max="7932" width="34.42578125" style="264"/>
    <col min="7933" max="7933" width="9.42578125" style="264" customWidth="1"/>
    <col min="7934" max="7934" width="39.5703125" style="264" customWidth="1"/>
    <col min="7935" max="7935" width="5.85546875" style="264" customWidth="1"/>
    <col min="7936" max="7936" width="16.5703125" style="264" bestFit="1" customWidth="1"/>
    <col min="7937" max="7937" width="10.28515625" style="264" customWidth="1"/>
    <col min="7938" max="7938" width="11.5703125" style="264" customWidth="1"/>
    <col min="7939" max="7939" width="28" style="264" customWidth="1"/>
    <col min="7940" max="7993" width="34.42578125" style="264" customWidth="1"/>
    <col min="7994" max="8188" width="34.42578125" style="264"/>
    <col min="8189" max="8189" width="9.42578125" style="264" customWidth="1"/>
    <col min="8190" max="8190" width="39.5703125" style="264" customWidth="1"/>
    <col min="8191" max="8191" width="5.85546875" style="264" customWidth="1"/>
    <col min="8192" max="8192" width="16.5703125" style="264" bestFit="1" customWidth="1"/>
    <col min="8193" max="8193" width="10.28515625" style="264" customWidth="1"/>
    <col min="8194" max="8194" width="11.5703125" style="264" customWidth="1"/>
    <col min="8195" max="8195" width="28" style="264" customWidth="1"/>
    <col min="8196" max="8249" width="34.42578125" style="264" customWidth="1"/>
    <col min="8250" max="8444" width="34.42578125" style="264"/>
    <col min="8445" max="8445" width="9.42578125" style="264" customWidth="1"/>
    <col min="8446" max="8446" width="39.5703125" style="264" customWidth="1"/>
    <col min="8447" max="8447" width="5.85546875" style="264" customWidth="1"/>
    <col min="8448" max="8448" width="16.5703125" style="264" bestFit="1" customWidth="1"/>
    <col min="8449" max="8449" width="10.28515625" style="264" customWidth="1"/>
    <col min="8450" max="8450" width="11.5703125" style="264" customWidth="1"/>
    <col min="8451" max="8451" width="28" style="264" customWidth="1"/>
    <col min="8452" max="8505" width="34.42578125" style="264" customWidth="1"/>
    <col min="8506" max="8700" width="34.42578125" style="264"/>
    <col min="8701" max="8701" width="9.42578125" style="264" customWidth="1"/>
    <col min="8702" max="8702" width="39.5703125" style="264" customWidth="1"/>
    <col min="8703" max="8703" width="5.85546875" style="264" customWidth="1"/>
    <col min="8704" max="8704" width="16.5703125" style="264" bestFit="1" customWidth="1"/>
    <col min="8705" max="8705" width="10.28515625" style="264" customWidth="1"/>
    <col min="8706" max="8706" width="11.5703125" style="264" customWidth="1"/>
    <col min="8707" max="8707" width="28" style="264" customWidth="1"/>
    <col min="8708" max="8761" width="34.42578125" style="264" customWidth="1"/>
    <col min="8762" max="8956" width="34.42578125" style="264"/>
    <col min="8957" max="8957" width="9.42578125" style="264" customWidth="1"/>
    <col min="8958" max="8958" width="39.5703125" style="264" customWidth="1"/>
    <col min="8959" max="8959" width="5.85546875" style="264" customWidth="1"/>
    <col min="8960" max="8960" width="16.5703125" style="264" bestFit="1" customWidth="1"/>
    <col min="8961" max="8961" width="10.28515625" style="264" customWidth="1"/>
    <col min="8962" max="8962" width="11.5703125" style="264" customWidth="1"/>
    <col min="8963" max="8963" width="28" style="264" customWidth="1"/>
    <col min="8964" max="9017" width="34.42578125" style="264" customWidth="1"/>
    <col min="9018" max="9212" width="34.42578125" style="264"/>
    <col min="9213" max="9213" width="9.42578125" style="264" customWidth="1"/>
    <col min="9214" max="9214" width="39.5703125" style="264" customWidth="1"/>
    <col min="9215" max="9215" width="5.85546875" style="264" customWidth="1"/>
    <col min="9216" max="9216" width="16.5703125" style="264" bestFit="1" customWidth="1"/>
    <col min="9217" max="9217" width="10.28515625" style="264" customWidth="1"/>
    <col min="9218" max="9218" width="11.5703125" style="264" customWidth="1"/>
    <col min="9219" max="9219" width="28" style="264" customWidth="1"/>
    <col min="9220" max="9273" width="34.42578125" style="264" customWidth="1"/>
    <col min="9274" max="9468" width="34.42578125" style="264"/>
    <col min="9469" max="9469" width="9.42578125" style="264" customWidth="1"/>
    <col min="9470" max="9470" width="39.5703125" style="264" customWidth="1"/>
    <col min="9471" max="9471" width="5.85546875" style="264" customWidth="1"/>
    <col min="9472" max="9472" width="16.5703125" style="264" bestFit="1" customWidth="1"/>
    <col min="9473" max="9473" width="10.28515625" style="264" customWidth="1"/>
    <col min="9474" max="9474" width="11.5703125" style="264" customWidth="1"/>
    <col min="9475" max="9475" width="28" style="264" customWidth="1"/>
    <col min="9476" max="9529" width="34.42578125" style="264" customWidth="1"/>
    <col min="9530" max="9724" width="34.42578125" style="264"/>
    <col min="9725" max="9725" width="9.42578125" style="264" customWidth="1"/>
    <col min="9726" max="9726" width="39.5703125" style="264" customWidth="1"/>
    <col min="9727" max="9727" width="5.85546875" style="264" customWidth="1"/>
    <col min="9728" max="9728" width="16.5703125" style="264" bestFit="1" customWidth="1"/>
    <col min="9729" max="9729" width="10.28515625" style="264" customWidth="1"/>
    <col min="9730" max="9730" width="11.5703125" style="264" customWidth="1"/>
    <col min="9731" max="9731" width="28" style="264" customWidth="1"/>
    <col min="9732" max="9785" width="34.42578125" style="264" customWidth="1"/>
    <col min="9786" max="9980" width="34.42578125" style="264"/>
    <col min="9981" max="9981" width="9.42578125" style="264" customWidth="1"/>
    <col min="9982" max="9982" width="39.5703125" style="264" customWidth="1"/>
    <col min="9983" max="9983" width="5.85546875" style="264" customWidth="1"/>
    <col min="9984" max="9984" width="16.5703125" style="264" bestFit="1" customWidth="1"/>
    <col min="9985" max="9985" width="10.28515625" style="264" customWidth="1"/>
    <col min="9986" max="9986" width="11.5703125" style="264" customWidth="1"/>
    <col min="9987" max="9987" width="28" style="264" customWidth="1"/>
    <col min="9988" max="10041" width="34.42578125" style="264" customWidth="1"/>
    <col min="10042" max="10236" width="34.42578125" style="264"/>
    <col min="10237" max="10237" width="9.42578125" style="264" customWidth="1"/>
    <col min="10238" max="10238" width="39.5703125" style="264" customWidth="1"/>
    <col min="10239" max="10239" width="5.85546875" style="264" customWidth="1"/>
    <col min="10240" max="10240" width="16.5703125" style="264" bestFit="1" customWidth="1"/>
    <col min="10241" max="10241" width="10.28515625" style="264" customWidth="1"/>
    <col min="10242" max="10242" width="11.5703125" style="264" customWidth="1"/>
    <col min="10243" max="10243" width="28" style="264" customWidth="1"/>
    <col min="10244" max="10297" width="34.42578125" style="264" customWidth="1"/>
    <col min="10298" max="10492" width="34.42578125" style="264"/>
    <col min="10493" max="10493" width="9.42578125" style="264" customWidth="1"/>
    <col min="10494" max="10494" width="39.5703125" style="264" customWidth="1"/>
    <col min="10495" max="10495" width="5.85546875" style="264" customWidth="1"/>
    <col min="10496" max="10496" width="16.5703125" style="264" bestFit="1" customWidth="1"/>
    <col min="10497" max="10497" width="10.28515625" style="264" customWidth="1"/>
    <col min="10498" max="10498" width="11.5703125" style="264" customWidth="1"/>
    <col min="10499" max="10499" width="28" style="264" customWidth="1"/>
    <col min="10500" max="10553" width="34.42578125" style="264" customWidth="1"/>
    <col min="10554" max="10748" width="34.42578125" style="264"/>
    <col min="10749" max="10749" width="9.42578125" style="264" customWidth="1"/>
    <col min="10750" max="10750" width="39.5703125" style="264" customWidth="1"/>
    <col min="10751" max="10751" width="5.85546875" style="264" customWidth="1"/>
    <col min="10752" max="10752" width="16.5703125" style="264" bestFit="1" customWidth="1"/>
    <col min="10753" max="10753" width="10.28515625" style="264" customWidth="1"/>
    <col min="10754" max="10754" width="11.5703125" style="264" customWidth="1"/>
    <col min="10755" max="10755" width="28" style="264" customWidth="1"/>
    <col min="10756" max="10809" width="34.42578125" style="264" customWidth="1"/>
    <col min="10810" max="11004" width="34.42578125" style="264"/>
    <col min="11005" max="11005" width="9.42578125" style="264" customWidth="1"/>
    <col min="11006" max="11006" width="39.5703125" style="264" customWidth="1"/>
    <col min="11007" max="11007" width="5.85546875" style="264" customWidth="1"/>
    <col min="11008" max="11008" width="16.5703125" style="264" bestFit="1" customWidth="1"/>
    <col min="11009" max="11009" width="10.28515625" style="264" customWidth="1"/>
    <col min="11010" max="11010" width="11.5703125" style="264" customWidth="1"/>
    <col min="11011" max="11011" width="28" style="264" customWidth="1"/>
    <col min="11012" max="11065" width="34.42578125" style="264" customWidth="1"/>
    <col min="11066" max="11260" width="34.42578125" style="264"/>
    <col min="11261" max="11261" width="9.42578125" style="264" customWidth="1"/>
    <col min="11262" max="11262" width="39.5703125" style="264" customWidth="1"/>
    <col min="11263" max="11263" width="5.85546875" style="264" customWidth="1"/>
    <col min="11264" max="11264" width="16.5703125" style="264" bestFit="1" customWidth="1"/>
    <col min="11265" max="11265" width="10.28515625" style="264" customWidth="1"/>
    <col min="11266" max="11266" width="11.5703125" style="264" customWidth="1"/>
    <col min="11267" max="11267" width="28" style="264" customWidth="1"/>
    <col min="11268" max="11321" width="34.42578125" style="264" customWidth="1"/>
    <col min="11322" max="11516" width="34.42578125" style="264"/>
    <col min="11517" max="11517" width="9.42578125" style="264" customWidth="1"/>
    <col min="11518" max="11518" width="39.5703125" style="264" customWidth="1"/>
    <col min="11519" max="11519" width="5.85546875" style="264" customWidth="1"/>
    <col min="11520" max="11520" width="16.5703125" style="264" bestFit="1" customWidth="1"/>
    <col min="11521" max="11521" width="10.28515625" style="264" customWidth="1"/>
    <col min="11522" max="11522" width="11.5703125" style="264" customWidth="1"/>
    <col min="11523" max="11523" width="28" style="264" customWidth="1"/>
    <col min="11524" max="11577" width="34.42578125" style="264" customWidth="1"/>
    <col min="11578" max="11772" width="34.42578125" style="264"/>
    <col min="11773" max="11773" width="9.42578125" style="264" customWidth="1"/>
    <col min="11774" max="11774" width="39.5703125" style="264" customWidth="1"/>
    <col min="11775" max="11775" width="5.85546875" style="264" customWidth="1"/>
    <col min="11776" max="11776" width="16.5703125" style="264" bestFit="1" customWidth="1"/>
    <col min="11777" max="11777" width="10.28515625" style="264" customWidth="1"/>
    <col min="11778" max="11778" width="11.5703125" style="264" customWidth="1"/>
    <col min="11779" max="11779" width="28" style="264" customWidth="1"/>
    <col min="11780" max="11833" width="34.42578125" style="264" customWidth="1"/>
    <col min="11834" max="12028" width="34.42578125" style="264"/>
    <col min="12029" max="12029" width="9.42578125" style="264" customWidth="1"/>
    <col min="12030" max="12030" width="39.5703125" style="264" customWidth="1"/>
    <col min="12031" max="12031" width="5.85546875" style="264" customWidth="1"/>
    <col min="12032" max="12032" width="16.5703125" style="264" bestFit="1" customWidth="1"/>
    <col min="12033" max="12033" width="10.28515625" style="264" customWidth="1"/>
    <col min="12034" max="12034" width="11.5703125" style="264" customWidth="1"/>
    <col min="12035" max="12035" width="28" style="264" customWidth="1"/>
    <col min="12036" max="12089" width="34.42578125" style="264" customWidth="1"/>
    <col min="12090" max="12284" width="34.42578125" style="264"/>
    <col min="12285" max="12285" width="9.42578125" style="264" customWidth="1"/>
    <col min="12286" max="12286" width="39.5703125" style="264" customWidth="1"/>
    <col min="12287" max="12287" width="5.85546875" style="264" customWidth="1"/>
    <col min="12288" max="12288" width="16.5703125" style="264" bestFit="1" customWidth="1"/>
    <col min="12289" max="12289" width="10.28515625" style="264" customWidth="1"/>
    <col min="12290" max="12290" width="11.5703125" style="264" customWidth="1"/>
    <col min="12291" max="12291" width="28" style="264" customWidth="1"/>
    <col min="12292" max="12345" width="34.42578125" style="264" customWidth="1"/>
    <col min="12346" max="12540" width="34.42578125" style="264"/>
    <col min="12541" max="12541" width="9.42578125" style="264" customWidth="1"/>
    <col min="12542" max="12542" width="39.5703125" style="264" customWidth="1"/>
    <col min="12543" max="12543" width="5.85546875" style="264" customWidth="1"/>
    <col min="12544" max="12544" width="16.5703125" style="264" bestFit="1" customWidth="1"/>
    <col min="12545" max="12545" width="10.28515625" style="264" customWidth="1"/>
    <col min="12546" max="12546" width="11.5703125" style="264" customWidth="1"/>
    <col min="12547" max="12547" width="28" style="264" customWidth="1"/>
    <col min="12548" max="12601" width="34.42578125" style="264" customWidth="1"/>
    <col min="12602" max="12796" width="34.42578125" style="264"/>
    <col min="12797" max="12797" width="9.42578125" style="264" customWidth="1"/>
    <col min="12798" max="12798" width="39.5703125" style="264" customWidth="1"/>
    <col min="12799" max="12799" width="5.85546875" style="264" customWidth="1"/>
    <col min="12800" max="12800" width="16.5703125" style="264" bestFit="1" customWidth="1"/>
    <col min="12801" max="12801" width="10.28515625" style="264" customWidth="1"/>
    <col min="12802" max="12802" width="11.5703125" style="264" customWidth="1"/>
    <col min="12803" max="12803" width="28" style="264" customWidth="1"/>
    <col min="12804" max="12857" width="34.42578125" style="264" customWidth="1"/>
    <col min="12858" max="13052" width="34.42578125" style="264"/>
    <col min="13053" max="13053" width="9.42578125" style="264" customWidth="1"/>
    <col min="13054" max="13054" width="39.5703125" style="264" customWidth="1"/>
    <col min="13055" max="13055" width="5.85546875" style="264" customWidth="1"/>
    <col min="13056" max="13056" width="16.5703125" style="264" bestFit="1" customWidth="1"/>
    <col min="13057" max="13057" width="10.28515625" style="264" customWidth="1"/>
    <col min="13058" max="13058" width="11.5703125" style="264" customWidth="1"/>
    <col min="13059" max="13059" width="28" style="264" customWidth="1"/>
    <col min="13060" max="13113" width="34.42578125" style="264" customWidth="1"/>
    <col min="13114" max="13308" width="34.42578125" style="264"/>
    <col min="13309" max="13309" width="9.42578125" style="264" customWidth="1"/>
    <col min="13310" max="13310" width="39.5703125" style="264" customWidth="1"/>
    <col min="13311" max="13311" width="5.85546875" style="264" customWidth="1"/>
    <col min="13312" max="13312" width="16.5703125" style="264" bestFit="1" customWidth="1"/>
    <col min="13313" max="13313" width="10.28515625" style="264" customWidth="1"/>
    <col min="13314" max="13314" width="11.5703125" style="264" customWidth="1"/>
    <col min="13315" max="13315" width="28" style="264" customWidth="1"/>
    <col min="13316" max="13369" width="34.42578125" style="264" customWidth="1"/>
    <col min="13370" max="13564" width="34.42578125" style="264"/>
    <col min="13565" max="13565" width="9.42578125" style="264" customWidth="1"/>
    <col min="13566" max="13566" width="39.5703125" style="264" customWidth="1"/>
    <col min="13567" max="13567" width="5.85546875" style="264" customWidth="1"/>
    <col min="13568" max="13568" width="16.5703125" style="264" bestFit="1" customWidth="1"/>
    <col min="13569" max="13569" width="10.28515625" style="264" customWidth="1"/>
    <col min="13570" max="13570" width="11.5703125" style="264" customWidth="1"/>
    <col min="13571" max="13571" width="28" style="264" customWidth="1"/>
    <col min="13572" max="13625" width="34.42578125" style="264" customWidth="1"/>
    <col min="13626" max="13820" width="34.42578125" style="264"/>
    <col min="13821" max="13821" width="9.42578125" style="264" customWidth="1"/>
    <col min="13822" max="13822" width="39.5703125" style="264" customWidth="1"/>
    <col min="13823" max="13823" width="5.85546875" style="264" customWidth="1"/>
    <col min="13824" max="13824" width="16.5703125" style="264" bestFit="1" customWidth="1"/>
    <col min="13825" max="13825" width="10.28515625" style="264" customWidth="1"/>
    <col min="13826" max="13826" width="11.5703125" style="264" customWidth="1"/>
    <col min="13827" max="13827" width="28" style="264" customWidth="1"/>
    <col min="13828" max="13881" width="34.42578125" style="264" customWidth="1"/>
    <col min="13882" max="14076" width="34.42578125" style="264"/>
    <col min="14077" max="14077" width="9.42578125" style="264" customWidth="1"/>
    <col min="14078" max="14078" width="39.5703125" style="264" customWidth="1"/>
    <col min="14079" max="14079" width="5.85546875" style="264" customWidth="1"/>
    <col min="14080" max="14080" width="16.5703125" style="264" bestFit="1" customWidth="1"/>
    <col min="14081" max="14081" width="10.28515625" style="264" customWidth="1"/>
    <col min="14082" max="14082" width="11.5703125" style="264" customWidth="1"/>
    <col min="14083" max="14083" width="28" style="264" customWidth="1"/>
    <col min="14084" max="14137" width="34.42578125" style="264" customWidth="1"/>
    <col min="14138" max="14332" width="34.42578125" style="264"/>
    <col min="14333" max="14333" width="9.42578125" style="264" customWidth="1"/>
    <col min="14334" max="14334" width="39.5703125" style="264" customWidth="1"/>
    <col min="14335" max="14335" width="5.85546875" style="264" customWidth="1"/>
    <col min="14336" max="14336" width="16.5703125" style="264" bestFit="1" customWidth="1"/>
    <col min="14337" max="14337" width="10.28515625" style="264" customWidth="1"/>
    <col min="14338" max="14338" width="11.5703125" style="264" customWidth="1"/>
    <col min="14339" max="14339" width="28" style="264" customWidth="1"/>
    <col min="14340" max="14393" width="34.42578125" style="264" customWidth="1"/>
    <col min="14394" max="14588" width="34.42578125" style="264"/>
    <col min="14589" max="14589" width="9.42578125" style="264" customWidth="1"/>
    <col min="14590" max="14590" width="39.5703125" style="264" customWidth="1"/>
    <col min="14591" max="14591" width="5.85546875" style="264" customWidth="1"/>
    <col min="14592" max="14592" width="16.5703125" style="264" bestFit="1" customWidth="1"/>
    <col min="14593" max="14593" width="10.28515625" style="264" customWidth="1"/>
    <col min="14594" max="14594" width="11.5703125" style="264" customWidth="1"/>
    <col min="14595" max="14595" width="28" style="264" customWidth="1"/>
    <col min="14596" max="14649" width="34.42578125" style="264" customWidth="1"/>
    <col min="14650" max="14844" width="34.42578125" style="264"/>
    <col min="14845" max="14845" width="9.42578125" style="264" customWidth="1"/>
    <col min="14846" max="14846" width="39.5703125" style="264" customWidth="1"/>
    <col min="14847" max="14847" width="5.85546875" style="264" customWidth="1"/>
    <col min="14848" max="14848" width="16.5703125" style="264" bestFit="1" customWidth="1"/>
    <col min="14849" max="14849" width="10.28515625" style="264" customWidth="1"/>
    <col min="14850" max="14850" width="11.5703125" style="264" customWidth="1"/>
    <col min="14851" max="14851" width="28" style="264" customWidth="1"/>
    <col min="14852" max="14905" width="34.42578125" style="264" customWidth="1"/>
    <col min="14906" max="15100" width="34.42578125" style="264"/>
    <col min="15101" max="15101" width="9.42578125" style="264" customWidth="1"/>
    <col min="15102" max="15102" width="39.5703125" style="264" customWidth="1"/>
    <col min="15103" max="15103" width="5.85546875" style="264" customWidth="1"/>
    <col min="15104" max="15104" width="16.5703125" style="264" bestFit="1" customWidth="1"/>
    <col min="15105" max="15105" width="10.28515625" style="264" customWidth="1"/>
    <col min="15106" max="15106" width="11.5703125" style="264" customWidth="1"/>
    <col min="15107" max="15107" width="28" style="264" customWidth="1"/>
    <col min="15108" max="15161" width="34.42578125" style="264" customWidth="1"/>
    <col min="15162" max="15356" width="34.42578125" style="264"/>
    <col min="15357" max="15357" width="9.42578125" style="264" customWidth="1"/>
    <col min="15358" max="15358" width="39.5703125" style="264" customWidth="1"/>
    <col min="15359" max="15359" width="5.85546875" style="264" customWidth="1"/>
    <col min="15360" max="15360" width="16.5703125" style="264" bestFit="1" customWidth="1"/>
    <col min="15361" max="15361" width="10.28515625" style="264" customWidth="1"/>
    <col min="15362" max="15362" width="11.5703125" style="264" customWidth="1"/>
    <col min="15363" max="15363" width="28" style="264" customWidth="1"/>
    <col min="15364" max="15417" width="34.42578125" style="264" customWidth="1"/>
    <col min="15418" max="15612" width="34.42578125" style="264"/>
    <col min="15613" max="15613" width="9.42578125" style="264" customWidth="1"/>
    <col min="15614" max="15614" width="39.5703125" style="264" customWidth="1"/>
    <col min="15615" max="15615" width="5.85546875" style="264" customWidth="1"/>
    <col min="15616" max="15616" width="16.5703125" style="264" bestFit="1" customWidth="1"/>
    <col min="15617" max="15617" width="10.28515625" style="264" customWidth="1"/>
    <col min="15618" max="15618" width="11.5703125" style="264" customWidth="1"/>
    <col min="15619" max="15619" width="28" style="264" customWidth="1"/>
    <col min="15620" max="15673" width="34.42578125" style="264" customWidth="1"/>
    <col min="15674" max="15868" width="34.42578125" style="264"/>
    <col min="15869" max="15869" width="9.42578125" style="264" customWidth="1"/>
    <col min="15870" max="15870" width="39.5703125" style="264" customWidth="1"/>
    <col min="15871" max="15871" width="5.85546875" style="264" customWidth="1"/>
    <col min="15872" max="15872" width="16.5703125" style="264" bestFit="1" customWidth="1"/>
    <col min="15873" max="15873" width="10.28515625" style="264" customWidth="1"/>
    <col min="15874" max="15874" width="11.5703125" style="264" customWidth="1"/>
    <col min="15875" max="15875" width="28" style="264" customWidth="1"/>
    <col min="15876" max="15929" width="34.42578125" style="264" customWidth="1"/>
    <col min="15930" max="16124" width="34.42578125" style="264"/>
    <col min="16125" max="16125" width="9.42578125" style="264" customWidth="1"/>
    <col min="16126" max="16126" width="39.5703125" style="264" customWidth="1"/>
    <col min="16127" max="16127" width="5.85546875" style="264" customWidth="1"/>
    <col min="16128" max="16128" width="16.5703125" style="264" bestFit="1" customWidth="1"/>
    <col min="16129" max="16129" width="10.28515625" style="264" customWidth="1"/>
    <col min="16130" max="16130" width="11.5703125" style="264" customWidth="1"/>
    <col min="16131" max="16131" width="28" style="264" customWidth="1"/>
    <col min="16132" max="16185" width="34.42578125" style="264" customWidth="1"/>
    <col min="16186" max="16384" width="34.42578125" style="264"/>
  </cols>
  <sheetData>
    <row r="1" spans="1:7" ht="15.75">
      <c r="A1" s="706" t="s">
        <v>646</v>
      </c>
      <c r="B1" s="706"/>
      <c r="C1" s="706"/>
      <c r="D1" s="706"/>
      <c r="E1" s="706"/>
      <c r="F1" s="706"/>
    </row>
    <row r="3" spans="1:7" ht="38.25">
      <c r="A3" s="243" t="s">
        <v>647</v>
      </c>
      <c r="B3" s="243" t="s">
        <v>201</v>
      </c>
      <c r="C3" s="244" t="s">
        <v>469</v>
      </c>
      <c r="D3" s="244" t="s">
        <v>203</v>
      </c>
      <c r="E3" s="244" t="s">
        <v>648</v>
      </c>
      <c r="F3" s="244" t="s">
        <v>649</v>
      </c>
      <c r="G3" s="244" t="s">
        <v>650</v>
      </c>
    </row>
    <row r="4" spans="1:7">
      <c r="A4" s="245" t="s">
        <v>472</v>
      </c>
      <c r="B4" s="246" t="s">
        <v>473</v>
      </c>
      <c r="C4" s="247"/>
      <c r="D4" s="248" t="s">
        <v>474</v>
      </c>
      <c r="E4" s="249"/>
      <c r="F4" s="250"/>
      <c r="G4" s="251"/>
    </row>
    <row r="5" spans="1:7">
      <c r="A5" s="245"/>
      <c r="B5" s="246"/>
      <c r="C5" s="247"/>
      <c r="D5" s="248"/>
      <c r="E5" s="249"/>
      <c r="F5" s="250"/>
      <c r="G5" s="251"/>
    </row>
    <row r="6" spans="1:7">
      <c r="A6" s="245"/>
      <c r="B6" s="252" t="s">
        <v>475</v>
      </c>
      <c r="C6" s="253" t="s">
        <v>611</v>
      </c>
      <c r="D6" s="248">
        <v>45</v>
      </c>
      <c r="E6" s="249"/>
      <c r="F6" s="250">
        <f>D6*E6</f>
        <v>0</v>
      </c>
      <c r="G6" s="251"/>
    </row>
    <row r="7" spans="1:7" ht="25.5">
      <c r="A7" s="254"/>
      <c r="B7" s="253" t="s">
        <v>651</v>
      </c>
      <c r="C7" s="253"/>
      <c r="D7" s="248"/>
      <c r="E7" s="249"/>
      <c r="F7" s="250"/>
      <c r="G7" s="251"/>
    </row>
    <row r="8" spans="1:7">
      <c r="A8" s="254"/>
      <c r="B8" s="253"/>
      <c r="C8" s="253"/>
      <c r="D8" s="248"/>
      <c r="E8" s="249"/>
      <c r="F8" s="250"/>
      <c r="G8" s="251"/>
    </row>
    <row r="9" spans="1:7">
      <c r="A9" s="254"/>
      <c r="B9" s="255" t="s">
        <v>478</v>
      </c>
      <c r="C9" s="253" t="s">
        <v>652</v>
      </c>
      <c r="D9" s="248">
        <v>986</v>
      </c>
      <c r="E9" s="249"/>
      <c r="F9" s="250">
        <f>D9*E9</f>
        <v>0</v>
      </c>
      <c r="G9" s="251"/>
    </row>
    <row r="10" spans="1:7" ht="25.5">
      <c r="A10" s="254"/>
      <c r="B10" s="253" t="s">
        <v>653</v>
      </c>
      <c r="C10" s="254"/>
      <c r="D10" s="248"/>
      <c r="E10" s="249"/>
      <c r="F10" s="250"/>
      <c r="G10" s="251"/>
    </row>
    <row r="11" spans="1:7">
      <c r="A11" s="254"/>
      <c r="B11" s="253"/>
      <c r="C11" s="253"/>
      <c r="D11" s="248"/>
      <c r="E11" s="249"/>
      <c r="F11" s="250"/>
      <c r="G11" s="251"/>
    </row>
    <row r="12" spans="1:7">
      <c r="A12" s="254"/>
      <c r="B12" s="253"/>
      <c r="C12" s="253"/>
      <c r="D12" s="248"/>
      <c r="E12" s="249"/>
      <c r="F12" s="250"/>
      <c r="G12" s="251"/>
    </row>
    <row r="13" spans="1:7">
      <c r="A13" s="245" t="s">
        <v>487</v>
      </c>
      <c r="B13" s="246" t="s">
        <v>488</v>
      </c>
      <c r="C13" s="254"/>
      <c r="D13" s="248"/>
      <c r="E13" s="249"/>
      <c r="F13" s="250"/>
      <c r="G13" s="251"/>
    </row>
    <row r="14" spans="1:7">
      <c r="A14" s="245"/>
      <c r="B14" s="246"/>
      <c r="C14" s="254"/>
      <c r="D14" s="248"/>
      <c r="E14" s="249"/>
      <c r="F14" s="250"/>
      <c r="G14" s="251"/>
    </row>
    <row r="15" spans="1:7">
      <c r="A15" s="245"/>
      <c r="B15" s="252" t="s">
        <v>489</v>
      </c>
      <c r="C15" s="253" t="s">
        <v>607</v>
      </c>
      <c r="D15" s="248">
        <v>2760</v>
      </c>
      <c r="E15" s="249"/>
      <c r="F15" s="250">
        <f>D15*E15</f>
        <v>0</v>
      </c>
      <c r="G15" s="251"/>
    </row>
    <row r="16" spans="1:7" ht="51">
      <c r="A16" s="254"/>
      <c r="B16" s="253" t="s">
        <v>654</v>
      </c>
      <c r="C16" s="253"/>
      <c r="D16" s="248"/>
      <c r="E16" s="249"/>
      <c r="F16" s="250"/>
      <c r="G16" s="251"/>
    </row>
    <row r="17" spans="1:7">
      <c r="A17" s="254"/>
      <c r="B17" s="253"/>
      <c r="C17" s="253"/>
      <c r="D17" s="248"/>
      <c r="E17" s="249"/>
      <c r="F17" s="250"/>
      <c r="G17" s="251"/>
    </row>
    <row r="18" spans="1:7">
      <c r="A18" s="254"/>
      <c r="B18" s="255" t="s">
        <v>492</v>
      </c>
      <c r="C18" s="253" t="s">
        <v>655</v>
      </c>
      <c r="D18" s="256">
        <v>1190</v>
      </c>
      <c r="E18" s="249"/>
      <c r="F18" s="250">
        <f>D18*E18</f>
        <v>0</v>
      </c>
      <c r="G18" s="251"/>
    </row>
    <row r="19" spans="1:7" ht="38.25">
      <c r="A19" s="254"/>
      <c r="B19" s="253" t="s">
        <v>656</v>
      </c>
      <c r="C19" s="254"/>
      <c r="D19" s="248"/>
      <c r="E19" s="249"/>
      <c r="F19" s="250"/>
      <c r="G19" s="251"/>
    </row>
    <row r="20" spans="1:7">
      <c r="A20" s="254"/>
      <c r="B20" s="253"/>
      <c r="C20" s="253"/>
      <c r="D20" s="248"/>
      <c r="E20" s="249"/>
      <c r="F20" s="250"/>
      <c r="G20" s="251"/>
    </row>
    <row r="21" spans="1:7">
      <c r="A21" s="254"/>
      <c r="B21" s="255" t="s">
        <v>494</v>
      </c>
      <c r="C21" s="253" t="s">
        <v>607</v>
      </c>
      <c r="D21" s="248">
        <v>136</v>
      </c>
      <c r="E21" s="249"/>
      <c r="F21" s="250">
        <f>D21*E21</f>
        <v>0</v>
      </c>
      <c r="G21" s="251"/>
    </row>
    <row r="22" spans="1:7" ht="76.5">
      <c r="A22" s="254"/>
      <c r="B22" s="253" t="s">
        <v>657</v>
      </c>
      <c r="C22" s="253"/>
      <c r="D22" s="248"/>
      <c r="E22" s="249"/>
      <c r="F22" s="250"/>
      <c r="G22" s="251"/>
    </row>
    <row r="23" spans="1:7">
      <c r="A23" s="254"/>
      <c r="B23" s="253"/>
      <c r="C23" s="253"/>
      <c r="D23" s="248"/>
      <c r="E23" s="249"/>
      <c r="F23" s="250"/>
      <c r="G23" s="251"/>
    </row>
    <row r="24" spans="1:7">
      <c r="A24" s="257"/>
      <c r="B24" s="255" t="s">
        <v>497</v>
      </c>
      <c r="C24" s="253" t="s">
        <v>607</v>
      </c>
      <c r="D24" s="248">
        <v>1120</v>
      </c>
      <c r="E24" s="249"/>
      <c r="F24" s="250">
        <f>D24*E24</f>
        <v>0</v>
      </c>
      <c r="G24" s="251"/>
    </row>
    <row r="25" spans="1:7" ht="76.5">
      <c r="A25" s="254"/>
      <c r="B25" s="253" t="s">
        <v>658</v>
      </c>
      <c r="C25" s="253"/>
      <c r="D25" s="248"/>
      <c r="E25" s="249"/>
      <c r="F25" s="250"/>
      <c r="G25" s="258"/>
    </row>
    <row r="26" spans="1:7">
      <c r="A26" s="254"/>
      <c r="B26" s="253"/>
      <c r="C26" s="253"/>
      <c r="D26" s="248"/>
      <c r="E26" s="249"/>
      <c r="F26" s="250"/>
      <c r="G26" s="251"/>
    </row>
    <row r="27" spans="1:7">
      <c r="A27" s="254"/>
      <c r="B27" s="255" t="s">
        <v>499</v>
      </c>
      <c r="C27" s="253" t="s">
        <v>607</v>
      </c>
      <c r="D27" s="248">
        <v>1352</v>
      </c>
      <c r="E27" s="249"/>
      <c r="F27" s="250">
        <f>D27*E27</f>
        <v>0</v>
      </c>
      <c r="G27" s="251"/>
    </row>
    <row r="28" spans="1:7" ht="114.75">
      <c r="A28" s="254"/>
      <c r="B28" s="253" t="s">
        <v>659</v>
      </c>
      <c r="C28" s="253"/>
      <c r="D28" s="248"/>
      <c r="E28" s="249"/>
      <c r="F28" s="250"/>
      <c r="G28" s="251"/>
    </row>
    <row r="29" spans="1:7">
      <c r="A29" s="254"/>
      <c r="B29" s="253"/>
      <c r="C29" s="253"/>
      <c r="D29" s="248"/>
      <c r="E29" s="249"/>
      <c r="F29" s="250"/>
      <c r="G29" s="251"/>
    </row>
    <row r="30" spans="1:7">
      <c r="A30" s="254"/>
      <c r="B30" s="255" t="s">
        <v>501</v>
      </c>
      <c r="C30" s="253" t="s">
        <v>607</v>
      </c>
      <c r="D30" s="248">
        <f>D15-D27</f>
        <v>1408</v>
      </c>
      <c r="E30" s="249"/>
      <c r="F30" s="250">
        <f>D30*E30</f>
        <v>0</v>
      </c>
      <c r="G30" s="251"/>
    </row>
    <row r="31" spans="1:7" ht="25.5">
      <c r="A31" s="254"/>
      <c r="B31" s="253" t="s">
        <v>660</v>
      </c>
      <c r="C31" s="254"/>
      <c r="D31" s="248"/>
      <c r="E31" s="249"/>
      <c r="F31" s="250"/>
      <c r="G31" s="251"/>
    </row>
    <row r="32" spans="1:7">
      <c r="A32" s="259"/>
      <c r="B32" s="260"/>
      <c r="C32" s="260"/>
      <c r="D32" s="261"/>
      <c r="E32" s="262"/>
      <c r="F32" s="263"/>
      <c r="G32" s="251"/>
    </row>
    <row r="33" spans="1:57">
      <c r="A33" s="245" t="s">
        <v>505</v>
      </c>
      <c r="B33" s="246" t="s">
        <v>661</v>
      </c>
      <c r="C33" s="260"/>
      <c r="D33" s="261"/>
      <c r="E33" s="262"/>
      <c r="F33" s="263"/>
      <c r="G33" s="251"/>
    </row>
    <row r="34" spans="1:57">
      <c r="A34" s="265"/>
      <c r="B34" s="266"/>
      <c r="C34" s="260"/>
      <c r="D34" s="261"/>
      <c r="E34" s="262"/>
      <c r="F34" s="263"/>
      <c r="G34" s="251"/>
    </row>
    <row r="35" spans="1:57" s="271" customFormat="1">
      <c r="A35" s="216"/>
      <c r="B35" s="226" t="s">
        <v>507</v>
      </c>
      <c r="C35" s="227" t="s">
        <v>652</v>
      </c>
      <c r="D35" s="267">
        <v>230</v>
      </c>
      <c r="E35" s="268"/>
      <c r="F35" s="269">
        <f>D35*E35</f>
        <v>0</v>
      </c>
      <c r="G35" s="224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</row>
    <row r="36" spans="1:57" s="271" customFormat="1" ht="76.5">
      <c r="A36" s="216"/>
      <c r="B36" s="227" t="s">
        <v>662</v>
      </c>
      <c r="C36" s="272"/>
      <c r="D36" s="273"/>
      <c r="E36" s="268"/>
      <c r="F36" s="269"/>
      <c r="G36" s="274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</row>
    <row r="37" spans="1:57">
      <c r="A37" s="275"/>
      <c r="B37" s="276"/>
      <c r="C37" s="276"/>
      <c r="D37" s="277"/>
      <c r="E37" s="278"/>
      <c r="F37" s="279"/>
      <c r="G37" s="251"/>
      <c r="H37" s="280"/>
    </row>
    <row r="38" spans="1:57">
      <c r="A38" s="275"/>
      <c r="B38" s="255" t="s">
        <v>512</v>
      </c>
      <c r="C38" s="253" t="s">
        <v>652</v>
      </c>
      <c r="D38" s="256">
        <v>485</v>
      </c>
      <c r="E38" s="278"/>
      <c r="F38" s="279">
        <f>D38*E38</f>
        <v>0</v>
      </c>
      <c r="G38" s="251"/>
      <c r="H38" s="280"/>
    </row>
    <row r="39" spans="1:57" ht="76.5">
      <c r="A39" s="275"/>
      <c r="B39" s="281" t="s">
        <v>663</v>
      </c>
      <c r="C39" s="253"/>
      <c r="D39" s="248"/>
      <c r="E39" s="278"/>
      <c r="F39" s="279"/>
      <c r="G39" s="251"/>
      <c r="H39" s="280"/>
    </row>
    <row r="40" spans="1:57">
      <c r="A40" s="275"/>
      <c r="B40" s="276"/>
      <c r="C40" s="253"/>
      <c r="D40" s="248"/>
      <c r="E40" s="278"/>
      <c r="F40" s="279"/>
      <c r="G40" s="251"/>
      <c r="H40" s="280"/>
    </row>
    <row r="41" spans="1:57">
      <c r="A41" s="275"/>
      <c r="B41" s="282" t="s">
        <v>519</v>
      </c>
      <c r="C41" s="281" t="s">
        <v>652</v>
      </c>
      <c r="D41" s="267">
        <v>139</v>
      </c>
      <c r="E41" s="278"/>
      <c r="F41" s="279">
        <f>D41*E41</f>
        <v>0</v>
      </c>
      <c r="G41" s="251"/>
      <c r="H41" s="280"/>
    </row>
    <row r="42" spans="1:57" ht="76.5">
      <c r="A42" s="275"/>
      <c r="B42" s="281" t="s">
        <v>664</v>
      </c>
      <c r="C42" s="281"/>
      <c r="D42" s="283"/>
      <c r="E42" s="278"/>
      <c r="F42" s="279"/>
      <c r="G42" s="251"/>
      <c r="H42" s="280"/>
    </row>
    <row r="43" spans="1:57">
      <c r="A43" s="275"/>
      <c r="B43" s="281"/>
      <c r="C43" s="281"/>
      <c r="D43" s="283"/>
      <c r="E43" s="278"/>
      <c r="F43" s="279"/>
      <c r="G43" s="251"/>
      <c r="H43" s="280"/>
    </row>
    <row r="44" spans="1:57">
      <c r="A44" s="275"/>
      <c r="B44" s="282" t="s">
        <v>538</v>
      </c>
      <c r="C44" s="281" t="s">
        <v>652</v>
      </c>
      <c r="D44" s="267">
        <v>178</v>
      </c>
      <c r="E44" s="278"/>
      <c r="F44" s="279">
        <f>D44*E44</f>
        <v>0</v>
      </c>
      <c r="G44" s="251"/>
      <c r="H44" s="280"/>
    </row>
    <row r="45" spans="1:57" ht="76.5">
      <c r="A45" s="275"/>
      <c r="B45" s="281" t="s">
        <v>665</v>
      </c>
      <c r="C45" s="281"/>
      <c r="D45" s="283"/>
      <c r="E45" s="278"/>
      <c r="F45" s="279"/>
      <c r="G45" s="251"/>
      <c r="H45" s="280"/>
    </row>
    <row r="46" spans="1:57">
      <c r="A46" s="275"/>
      <c r="B46" s="281"/>
      <c r="C46" s="281"/>
      <c r="D46" s="283"/>
      <c r="E46" s="278"/>
      <c r="F46" s="279"/>
      <c r="G46" s="251"/>
      <c r="H46" s="280"/>
    </row>
    <row r="47" spans="1:57">
      <c r="A47" s="275"/>
      <c r="B47" s="281">
        <v>3.05</v>
      </c>
      <c r="C47" s="281" t="s">
        <v>652</v>
      </c>
      <c r="D47" s="283">
        <v>155</v>
      </c>
      <c r="E47" s="278"/>
      <c r="F47" s="279">
        <f>D47*E47</f>
        <v>0</v>
      </c>
      <c r="G47" s="251"/>
      <c r="H47" s="280"/>
    </row>
    <row r="48" spans="1:57" ht="76.5">
      <c r="A48" s="275"/>
      <c r="B48" s="281" t="s">
        <v>666</v>
      </c>
      <c r="C48" s="281"/>
      <c r="D48" s="283"/>
      <c r="E48" s="278"/>
      <c r="F48" s="279"/>
      <c r="G48" s="251"/>
      <c r="H48" s="280"/>
    </row>
    <row r="49" spans="1:57">
      <c r="A49" s="275"/>
      <c r="B49" s="281"/>
      <c r="C49" s="281"/>
      <c r="D49" s="283"/>
      <c r="E49" s="278"/>
      <c r="F49" s="279"/>
      <c r="G49" s="251"/>
      <c r="H49" s="280"/>
    </row>
    <row r="50" spans="1:57">
      <c r="A50" s="275"/>
      <c r="B50" s="282" t="s">
        <v>545</v>
      </c>
      <c r="C50" s="281" t="s">
        <v>652</v>
      </c>
      <c r="D50" s="267">
        <v>180</v>
      </c>
      <c r="E50" s="278"/>
      <c r="F50" s="279">
        <f>D50*E50</f>
        <v>0</v>
      </c>
      <c r="G50" s="251"/>
    </row>
    <row r="51" spans="1:57" ht="51">
      <c r="A51" s="275"/>
      <c r="B51" s="281" t="s">
        <v>667</v>
      </c>
      <c r="C51" s="281"/>
      <c r="D51" s="283"/>
      <c r="E51" s="278"/>
      <c r="F51" s="279"/>
      <c r="G51" s="251"/>
    </row>
    <row r="52" spans="1:57">
      <c r="A52" s="275"/>
      <c r="B52" s="281"/>
      <c r="C52" s="281"/>
      <c r="D52" s="283"/>
      <c r="E52" s="278"/>
      <c r="F52" s="279"/>
      <c r="G52" s="251"/>
    </row>
    <row r="53" spans="1:57" s="271" customFormat="1">
      <c r="A53" s="224"/>
      <c r="B53" s="227"/>
      <c r="C53" s="227"/>
      <c r="D53" s="267"/>
      <c r="E53" s="268"/>
      <c r="F53" s="269"/>
      <c r="G53" s="224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0"/>
      <c r="AQ53" s="270"/>
      <c r="AR53" s="270"/>
      <c r="AS53" s="270"/>
      <c r="AT53" s="270"/>
      <c r="AU53" s="270"/>
      <c r="AV53" s="270"/>
      <c r="AW53" s="270"/>
      <c r="AX53" s="270"/>
      <c r="AY53" s="270"/>
      <c r="AZ53" s="270"/>
      <c r="BA53" s="270"/>
      <c r="BB53" s="270"/>
      <c r="BC53" s="270"/>
      <c r="BD53" s="270"/>
      <c r="BE53" s="270"/>
    </row>
    <row r="54" spans="1:57" s="271" customFormat="1">
      <c r="A54" s="224"/>
      <c r="B54" s="226" t="s">
        <v>548</v>
      </c>
      <c r="C54" s="227" t="s">
        <v>652</v>
      </c>
      <c r="D54" s="267">
        <v>74</v>
      </c>
      <c r="E54" s="268"/>
      <c r="F54" s="269">
        <f>D54*E54</f>
        <v>0</v>
      </c>
      <c r="G54" s="224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</row>
    <row r="55" spans="1:57" s="271" customFormat="1" ht="51">
      <c r="A55" s="224"/>
      <c r="B55" s="227" t="s">
        <v>668</v>
      </c>
      <c r="C55" s="227"/>
      <c r="D55" s="267"/>
      <c r="E55" s="268"/>
      <c r="F55" s="269"/>
      <c r="G55" s="224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</row>
    <row r="56" spans="1:57" s="271" customFormat="1">
      <c r="A56" s="224"/>
      <c r="B56" s="227"/>
      <c r="C56" s="227"/>
      <c r="D56" s="267"/>
      <c r="E56" s="268"/>
      <c r="F56" s="269"/>
      <c r="G56" s="224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</row>
    <row r="57" spans="1:57" s="271" customFormat="1">
      <c r="A57" s="224"/>
      <c r="B57" s="226" t="s">
        <v>550</v>
      </c>
      <c r="C57" s="227" t="s">
        <v>652</v>
      </c>
      <c r="D57" s="267">
        <v>155</v>
      </c>
      <c r="E57" s="268"/>
      <c r="F57" s="269">
        <f>D57*E57</f>
        <v>0</v>
      </c>
      <c r="G57" s="224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</row>
    <row r="58" spans="1:57" s="271" customFormat="1" ht="51">
      <c r="A58" s="224"/>
      <c r="B58" s="227" t="s">
        <v>669</v>
      </c>
      <c r="C58" s="227"/>
      <c r="D58" s="267"/>
      <c r="E58" s="268"/>
      <c r="F58" s="269"/>
      <c r="G58" s="224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0"/>
      <c r="AQ58" s="270"/>
      <c r="AR58" s="270"/>
      <c r="AS58" s="270"/>
      <c r="AT58" s="270"/>
      <c r="AU58" s="270"/>
      <c r="AV58" s="270"/>
      <c r="AW58" s="270"/>
      <c r="AX58" s="270"/>
      <c r="AY58" s="270"/>
      <c r="AZ58" s="270"/>
      <c r="BA58" s="270"/>
      <c r="BB58" s="270"/>
      <c r="BC58" s="270"/>
      <c r="BD58" s="270"/>
      <c r="BE58" s="270"/>
    </row>
    <row r="59" spans="1:57" s="271" customFormat="1">
      <c r="A59" s="224"/>
      <c r="B59" s="227"/>
      <c r="C59" s="227"/>
      <c r="D59" s="267"/>
      <c r="E59" s="268"/>
      <c r="F59" s="269"/>
      <c r="G59" s="224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</row>
    <row r="60" spans="1:57" s="271" customFormat="1">
      <c r="A60" s="224"/>
      <c r="B60" s="226" t="s">
        <v>555</v>
      </c>
      <c r="C60" s="227" t="s">
        <v>652</v>
      </c>
      <c r="D60" s="267">
        <v>11</v>
      </c>
      <c r="E60" s="268"/>
      <c r="F60" s="269">
        <f>D60*E60</f>
        <v>0</v>
      </c>
      <c r="G60" s="224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0"/>
      <c r="AG60" s="270"/>
      <c r="AH60" s="270"/>
      <c r="AI60" s="270"/>
      <c r="AJ60" s="270"/>
      <c r="AK60" s="270"/>
      <c r="AL60" s="270"/>
      <c r="AM60" s="270"/>
      <c r="AN60" s="270"/>
      <c r="AO60" s="270"/>
      <c r="AP60" s="270"/>
      <c r="AQ60" s="270"/>
      <c r="AR60" s="270"/>
      <c r="AS60" s="270"/>
      <c r="AT60" s="270"/>
      <c r="AU60" s="270"/>
      <c r="AV60" s="270"/>
      <c r="AW60" s="270"/>
      <c r="AX60" s="270"/>
      <c r="AY60" s="270"/>
      <c r="AZ60" s="270"/>
      <c r="BA60" s="270"/>
      <c r="BB60" s="270"/>
      <c r="BC60" s="270"/>
      <c r="BD60" s="270"/>
      <c r="BE60" s="270"/>
    </row>
    <row r="61" spans="1:57" s="271" customFormat="1" ht="51">
      <c r="A61" s="224"/>
      <c r="B61" s="227" t="s">
        <v>670</v>
      </c>
      <c r="C61" s="227"/>
      <c r="D61" s="267"/>
      <c r="E61" s="268"/>
      <c r="F61" s="269"/>
      <c r="G61" s="224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  <c r="AF61" s="270"/>
      <c r="AG61" s="270"/>
      <c r="AH61" s="270"/>
      <c r="AI61" s="270"/>
      <c r="AJ61" s="270"/>
      <c r="AK61" s="270"/>
      <c r="AL61" s="270"/>
      <c r="AM61" s="270"/>
      <c r="AN61" s="270"/>
      <c r="AO61" s="270"/>
      <c r="AP61" s="270"/>
      <c r="AQ61" s="270"/>
      <c r="AR61" s="270"/>
      <c r="AS61" s="270"/>
      <c r="AT61" s="270"/>
      <c r="AU61" s="270"/>
      <c r="AV61" s="270"/>
      <c r="AW61" s="270"/>
      <c r="AX61" s="270"/>
      <c r="AY61" s="270"/>
      <c r="AZ61" s="270"/>
      <c r="BA61" s="270"/>
      <c r="BB61" s="270"/>
      <c r="BC61" s="270"/>
      <c r="BD61" s="270"/>
      <c r="BE61" s="270"/>
    </row>
    <row r="62" spans="1:57" s="271" customFormat="1">
      <c r="A62" s="224"/>
      <c r="B62" s="227"/>
      <c r="C62" s="227"/>
      <c r="D62" s="267"/>
      <c r="E62" s="268"/>
      <c r="F62" s="269"/>
      <c r="G62" s="224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0"/>
      <c r="AQ62" s="270"/>
      <c r="AR62" s="270"/>
      <c r="AS62" s="270"/>
      <c r="AT62" s="270"/>
      <c r="AU62" s="270"/>
      <c r="AV62" s="270"/>
      <c r="AW62" s="270"/>
      <c r="AX62" s="270"/>
      <c r="AY62" s="270"/>
      <c r="AZ62" s="270"/>
      <c r="BA62" s="270"/>
      <c r="BB62" s="270"/>
      <c r="BC62" s="270"/>
      <c r="BD62" s="270"/>
      <c r="BE62" s="270"/>
    </row>
    <row r="63" spans="1:57" s="271" customFormat="1">
      <c r="A63" s="224"/>
      <c r="B63" s="226" t="s">
        <v>619</v>
      </c>
      <c r="C63" s="227" t="s">
        <v>611</v>
      </c>
      <c r="D63" s="267">
        <v>29</v>
      </c>
      <c r="E63" s="268"/>
      <c r="F63" s="269">
        <f>D63*E63</f>
        <v>0</v>
      </c>
      <c r="G63" s="224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</row>
    <row r="64" spans="1:57" s="271" customFormat="1" ht="51">
      <c r="A64" s="224"/>
      <c r="B64" s="227" t="s">
        <v>671</v>
      </c>
      <c r="C64" s="227"/>
      <c r="D64" s="267"/>
      <c r="E64" s="268"/>
      <c r="F64" s="269"/>
      <c r="G64" s="227" t="s">
        <v>672</v>
      </c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0"/>
      <c r="AQ64" s="270"/>
      <c r="AR64" s="270"/>
      <c r="AS64" s="270"/>
      <c r="AT64" s="270"/>
      <c r="AU64" s="270"/>
      <c r="AV64" s="270"/>
      <c r="AW64" s="270"/>
      <c r="AX64" s="270"/>
      <c r="AY64" s="270"/>
      <c r="AZ64" s="270"/>
      <c r="BA64" s="270"/>
      <c r="BB64" s="270"/>
      <c r="BC64" s="270"/>
      <c r="BD64" s="270"/>
      <c r="BE64" s="270"/>
    </row>
    <row r="65" spans="1:57" s="271" customFormat="1">
      <c r="A65" s="224"/>
      <c r="B65" s="227"/>
      <c r="C65" s="227"/>
      <c r="D65" s="267"/>
      <c r="E65" s="268"/>
      <c r="F65" s="269"/>
      <c r="G65" s="224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270"/>
      <c r="BC65" s="270"/>
      <c r="BD65" s="270"/>
      <c r="BE65" s="270"/>
    </row>
    <row r="66" spans="1:57" s="271" customFormat="1">
      <c r="A66" s="224"/>
      <c r="B66" s="226" t="s">
        <v>620</v>
      </c>
      <c r="C66" s="227" t="s">
        <v>611</v>
      </c>
      <c r="D66" s="267">
        <v>8</v>
      </c>
      <c r="E66" s="268"/>
      <c r="F66" s="269">
        <f>D66*E66</f>
        <v>0</v>
      </c>
      <c r="G66" s="224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</row>
    <row r="67" spans="1:57" s="271" customFormat="1" ht="51">
      <c r="A67" s="224"/>
      <c r="B67" s="227" t="s">
        <v>673</v>
      </c>
      <c r="C67" s="227"/>
      <c r="D67" s="267"/>
      <c r="E67" s="268"/>
      <c r="F67" s="269"/>
      <c r="G67" s="227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</row>
    <row r="68" spans="1:57" s="271" customFormat="1">
      <c r="A68" s="224"/>
      <c r="B68" s="227"/>
      <c r="C68" s="227"/>
      <c r="D68" s="267"/>
      <c r="E68" s="268"/>
      <c r="F68" s="269"/>
      <c r="G68" s="224"/>
      <c r="H68" s="270"/>
      <c r="I68" s="270"/>
      <c r="J68" s="270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0"/>
      <c r="AG68" s="270"/>
      <c r="AH68" s="270"/>
      <c r="A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270"/>
      <c r="BB68" s="270"/>
      <c r="BC68" s="270"/>
      <c r="BD68" s="270"/>
      <c r="BE68" s="270"/>
    </row>
    <row r="69" spans="1:57" s="271" customFormat="1">
      <c r="A69" s="224"/>
      <c r="B69" s="226" t="s">
        <v>621</v>
      </c>
      <c r="C69" s="227" t="s">
        <v>611</v>
      </c>
      <c r="D69" s="267">
        <v>8</v>
      </c>
      <c r="E69" s="268"/>
      <c r="F69" s="269">
        <f>D69*E69</f>
        <v>0</v>
      </c>
      <c r="G69" s="224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0"/>
    </row>
    <row r="70" spans="1:57" s="271" customFormat="1" ht="57" customHeight="1">
      <c r="A70" s="224"/>
      <c r="B70" s="284" t="s">
        <v>674</v>
      </c>
      <c r="C70" s="285"/>
      <c r="D70" s="286"/>
      <c r="E70" s="287"/>
      <c r="F70" s="288"/>
      <c r="G70" s="227" t="s">
        <v>675</v>
      </c>
      <c r="H70" s="270"/>
      <c r="I70" s="270"/>
      <c r="J70" s="270"/>
      <c r="K70" s="270"/>
      <c r="L70" s="270"/>
      <c r="M70" s="270"/>
      <c r="N70" s="270"/>
      <c r="O70" s="270"/>
      <c r="P70" s="270"/>
      <c r="Q70" s="270"/>
      <c r="R70" s="270"/>
      <c r="S70" s="270"/>
      <c r="T70" s="270"/>
      <c r="U70" s="270"/>
      <c r="V70" s="270"/>
      <c r="W70" s="270"/>
      <c r="X70" s="270"/>
      <c r="Y70" s="270"/>
      <c r="Z70" s="270"/>
      <c r="AA70" s="270"/>
      <c r="AB70" s="270"/>
      <c r="AC70" s="270"/>
      <c r="AD70" s="270"/>
      <c r="AE70" s="270"/>
      <c r="AF70" s="270"/>
      <c r="AG70" s="270"/>
      <c r="AH70" s="270"/>
      <c r="A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270"/>
      <c r="BA70" s="270"/>
      <c r="BB70" s="270"/>
      <c r="BC70" s="270"/>
      <c r="BD70" s="270"/>
      <c r="BE70" s="270"/>
    </row>
    <row r="71" spans="1:57" s="271" customFormat="1">
      <c r="A71" s="224"/>
      <c r="B71" s="227"/>
      <c r="C71" s="227"/>
      <c r="D71" s="267"/>
      <c r="E71" s="268"/>
      <c r="F71" s="269"/>
      <c r="G71" s="224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0"/>
      <c r="AC71" s="27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270"/>
      <c r="BA71" s="270"/>
      <c r="BB71" s="270"/>
      <c r="BC71" s="270"/>
      <c r="BD71" s="270"/>
      <c r="BE71" s="270"/>
    </row>
    <row r="72" spans="1:57" s="271" customFormat="1">
      <c r="A72" s="224"/>
      <c r="B72" s="226" t="s">
        <v>622</v>
      </c>
      <c r="C72" s="227" t="s">
        <v>611</v>
      </c>
      <c r="D72" s="267">
        <v>37</v>
      </c>
      <c r="E72" s="268"/>
      <c r="F72" s="269">
        <f>D72*E72</f>
        <v>0</v>
      </c>
      <c r="G72" s="224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270"/>
      <c r="AA72" s="270"/>
      <c r="AB72" s="270"/>
      <c r="AC72" s="27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0"/>
      <c r="AO72" s="270"/>
      <c r="AP72" s="270"/>
      <c r="AQ72" s="270"/>
      <c r="AR72" s="270"/>
      <c r="AS72" s="270"/>
      <c r="AT72" s="270"/>
      <c r="AU72" s="270"/>
      <c r="AV72" s="270"/>
      <c r="AW72" s="270"/>
      <c r="AX72" s="270"/>
      <c r="AY72" s="270"/>
      <c r="AZ72" s="270"/>
      <c r="BA72" s="270"/>
      <c r="BB72" s="270"/>
      <c r="BC72" s="270"/>
      <c r="BD72" s="270"/>
      <c r="BE72" s="270"/>
    </row>
    <row r="73" spans="1:57" s="271" customFormat="1" ht="38.25">
      <c r="A73" s="224"/>
      <c r="B73" s="227" t="s">
        <v>676</v>
      </c>
      <c r="C73" s="227"/>
      <c r="D73" s="267"/>
      <c r="E73" s="268"/>
      <c r="F73" s="269"/>
      <c r="G73" s="289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270"/>
      <c r="Z73" s="270"/>
      <c r="AA73" s="270"/>
      <c r="AB73" s="270"/>
      <c r="AC73" s="270"/>
      <c r="AD73" s="270"/>
      <c r="AE73" s="270"/>
      <c r="AF73" s="270"/>
      <c r="AG73" s="270"/>
      <c r="AH73" s="270"/>
      <c r="AI73" s="270"/>
      <c r="AJ73" s="270"/>
      <c r="AK73" s="270"/>
      <c r="AL73" s="270"/>
      <c r="AM73" s="270"/>
      <c r="AN73" s="270"/>
      <c r="AO73" s="270"/>
      <c r="AP73" s="270"/>
      <c r="AQ73" s="270"/>
      <c r="AR73" s="270"/>
      <c r="AS73" s="270"/>
      <c r="AT73" s="270"/>
      <c r="AU73" s="270"/>
      <c r="AV73" s="270"/>
      <c r="AW73" s="270"/>
      <c r="AX73" s="270"/>
      <c r="AY73" s="270"/>
      <c r="AZ73" s="270"/>
      <c r="BA73" s="270"/>
      <c r="BB73" s="270"/>
      <c r="BC73" s="270"/>
      <c r="BD73" s="270"/>
      <c r="BE73" s="270"/>
    </row>
    <row r="74" spans="1:57" s="271" customFormat="1">
      <c r="A74" s="224"/>
      <c r="B74" s="227"/>
      <c r="C74" s="227"/>
      <c r="D74" s="267"/>
      <c r="E74" s="268"/>
      <c r="F74" s="269"/>
      <c r="G74" s="224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0"/>
      <c r="AF74" s="270"/>
      <c r="AG74" s="270"/>
      <c r="AH74" s="270"/>
      <c r="AI74" s="270"/>
      <c r="AJ74" s="270"/>
      <c r="AK74" s="270"/>
      <c r="AL74" s="270"/>
      <c r="AM74" s="270"/>
      <c r="AN74" s="270"/>
      <c r="AO74" s="270"/>
      <c r="AP74" s="270"/>
      <c r="AQ74" s="270"/>
      <c r="AR74" s="270"/>
      <c r="AS74" s="270"/>
      <c r="AT74" s="270"/>
      <c r="AU74" s="270"/>
      <c r="AV74" s="270"/>
      <c r="AW74" s="270"/>
      <c r="AX74" s="270"/>
      <c r="AY74" s="270"/>
      <c r="AZ74" s="270"/>
      <c r="BA74" s="270"/>
      <c r="BB74" s="270"/>
      <c r="BC74" s="270"/>
      <c r="BD74" s="270"/>
      <c r="BE74" s="270"/>
    </row>
    <row r="75" spans="1:57" s="271" customFormat="1">
      <c r="A75" s="224"/>
      <c r="B75" s="226" t="s">
        <v>623</v>
      </c>
      <c r="C75" s="227" t="s">
        <v>611</v>
      </c>
      <c r="D75" s="267">
        <v>8</v>
      </c>
      <c r="E75" s="268"/>
      <c r="F75" s="269">
        <f>D75*E75</f>
        <v>0</v>
      </c>
      <c r="G75" s="224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270"/>
      <c r="Z75" s="270"/>
      <c r="AA75" s="270"/>
      <c r="AB75" s="270"/>
      <c r="AC75" s="270"/>
      <c r="AD75" s="270"/>
      <c r="AE75" s="270"/>
      <c r="AF75" s="270"/>
      <c r="AG75" s="270"/>
      <c r="AH75" s="270"/>
      <c r="AI75" s="270"/>
      <c r="AJ75" s="270"/>
      <c r="AK75" s="270"/>
      <c r="AL75" s="270"/>
      <c r="AM75" s="270"/>
      <c r="AN75" s="270"/>
      <c r="AO75" s="270"/>
      <c r="AP75" s="270"/>
      <c r="AQ75" s="270"/>
      <c r="AR75" s="270"/>
      <c r="AS75" s="270"/>
      <c r="AT75" s="270"/>
      <c r="AU75" s="270"/>
      <c r="AV75" s="270"/>
      <c r="AW75" s="270"/>
      <c r="AX75" s="270"/>
      <c r="AY75" s="270"/>
      <c r="AZ75" s="270"/>
      <c r="BA75" s="270"/>
      <c r="BB75" s="270"/>
      <c r="BC75" s="270"/>
      <c r="BD75" s="270"/>
      <c r="BE75" s="270"/>
    </row>
    <row r="76" spans="1:57" s="271" customFormat="1" ht="38.25">
      <c r="A76" s="224"/>
      <c r="B76" s="227" t="s">
        <v>677</v>
      </c>
      <c r="C76" s="227"/>
      <c r="D76" s="267"/>
      <c r="E76" s="268"/>
      <c r="F76" s="269"/>
      <c r="G76" s="224"/>
      <c r="H76" s="270"/>
      <c r="I76" s="270"/>
      <c r="J76" s="270"/>
      <c r="K76" s="270"/>
      <c r="L76" s="270"/>
      <c r="M76" s="270"/>
      <c r="N76" s="270"/>
      <c r="O76" s="270"/>
      <c r="P76" s="270"/>
      <c r="Q76" s="270"/>
      <c r="R76" s="270"/>
      <c r="S76" s="270"/>
      <c r="T76" s="270"/>
      <c r="U76" s="270"/>
      <c r="V76" s="270"/>
      <c r="W76" s="270"/>
      <c r="X76" s="270"/>
      <c r="Y76" s="270"/>
      <c r="Z76" s="270"/>
      <c r="AA76" s="270"/>
      <c r="AB76" s="270"/>
      <c r="AC76" s="270"/>
      <c r="AD76" s="270"/>
      <c r="AE76" s="270"/>
      <c r="AF76" s="270"/>
      <c r="AG76" s="270"/>
      <c r="AH76" s="270"/>
      <c r="AI76" s="270"/>
      <c r="AJ76" s="270"/>
      <c r="AK76" s="270"/>
      <c r="AL76" s="270"/>
      <c r="AM76" s="270"/>
      <c r="AN76" s="270"/>
      <c r="AO76" s="270"/>
      <c r="AP76" s="270"/>
      <c r="AQ76" s="270"/>
      <c r="AR76" s="270"/>
      <c r="AS76" s="270"/>
      <c r="AT76" s="270"/>
      <c r="AU76" s="270"/>
      <c r="AV76" s="270"/>
      <c r="AW76" s="270"/>
      <c r="AX76" s="270"/>
      <c r="AY76" s="270"/>
      <c r="AZ76" s="270"/>
      <c r="BA76" s="270"/>
      <c r="BB76" s="270"/>
      <c r="BC76" s="270"/>
      <c r="BD76" s="270"/>
      <c r="BE76" s="270"/>
    </row>
    <row r="77" spans="1:57">
      <c r="A77" s="275"/>
      <c r="B77" s="281"/>
      <c r="C77" s="281"/>
      <c r="D77" s="283"/>
      <c r="E77" s="278"/>
      <c r="F77" s="279"/>
      <c r="G77" s="251"/>
    </row>
    <row r="78" spans="1:57">
      <c r="A78" s="275"/>
      <c r="B78" s="282" t="s">
        <v>624</v>
      </c>
      <c r="C78" s="281" t="s">
        <v>611</v>
      </c>
      <c r="D78" s="267">
        <v>1</v>
      </c>
      <c r="E78" s="278"/>
      <c r="F78" s="279">
        <f>D78*E78</f>
        <v>0</v>
      </c>
      <c r="G78" s="251"/>
    </row>
    <row r="79" spans="1:57" ht="38.25">
      <c r="A79" s="281"/>
      <c r="B79" s="281" t="s">
        <v>678</v>
      </c>
      <c r="C79" s="281"/>
      <c r="D79" s="283"/>
      <c r="E79" s="278"/>
      <c r="F79" s="279"/>
      <c r="G79" s="251"/>
    </row>
    <row r="80" spans="1:57">
      <c r="A80" s="281"/>
      <c r="B80" s="281"/>
      <c r="C80" s="281"/>
      <c r="D80" s="283"/>
      <c r="E80" s="278"/>
      <c r="F80" s="279"/>
      <c r="G80" s="251"/>
    </row>
    <row r="81" spans="1:7">
      <c r="A81" s="281"/>
      <c r="B81" s="282" t="s">
        <v>625</v>
      </c>
      <c r="C81" s="281" t="s">
        <v>611</v>
      </c>
      <c r="D81" s="267">
        <v>1</v>
      </c>
      <c r="E81" s="278"/>
      <c r="F81" s="279">
        <f>D81*E81</f>
        <v>0</v>
      </c>
      <c r="G81" s="251"/>
    </row>
    <row r="82" spans="1:7" ht="38.25">
      <c r="A82" s="281"/>
      <c r="B82" s="281" t="s">
        <v>679</v>
      </c>
      <c r="C82" s="281"/>
      <c r="D82" s="283"/>
      <c r="E82" s="278"/>
      <c r="F82" s="279"/>
      <c r="G82" s="251"/>
    </row>
    <row r="83" spans="1:7">
      <c r="A83" s="281"/>
      <c r="B83" s="281"/>
      <c r="C83" s="281"/>
      <c r="D83" s="283"/>
      <c r="E83" s="278"/>
      <c r="F83" s="279"/>
      <c r="G83" s="251"/>
    </row>
    <row r="84" spans="1:7">
      <c r="A84" s="281"/>
      <c r="B84" s="281">
        <v>3.17</v>
      </c>
      <c r="C84" s="281" t="s">
        <v>479</v>
      </c>
      <c r="D84" s="267">
        <v>29</v>
      </c>
      <c r="E84" s="278"/>
      <c r="F84" s="279">
        <f>D84*E84</f>
        <v>0</v>
      </c>
      <c r="G84" s="251"/>
    </row>
    <row r="85" spans="1:7" ht="76.5">
      <c r="A85" s="281"/>
      <c r="B85" s="281" t="s">
        <v>680</v>
      </c>
      <c r="C85" s="281"/>
      <c r="D85" s="283"/>
      <c r="E85" s="278"/>
      <c r="F85" s="279"/>
      <c r="G85" s="251"/>
    </row>
    <row r="86" spans="1:7">
      <c r="A86" s="281"/>
      <c r="B86" s="281"/>
      <c r="C86" s="281"/>
      <c r="D86" s="283"/>
      <c r="E86" s="278"/>
      <c r="F86" s="279"/>
      <c r="G86" s="251"/>
    </row>
    <row r="87" spans="1:7">
      <c r="A87" s="281"/>
      <c r="B87" s="290">
        <v>3.18</v>
      </c>
      <c r="C87" s="281" t="s">
        <v>479</v>
      </c>
      <c r="D87" s="267">
        <v>8</v>
      </c>
      <c r="E87" s="278"/>
      <c r="F87" s="279">
        <f>D87*E87</f>
        <v>0</v>
      </c>
      <c r="G87" s="251"/>
    </row>
    <row r="88" spans="1:7" ht="76.5">
      <c r="A88" s="281"/>
      <c r="B88" s="281" t="s">
        <v>681</v>
      </c>
      <c r="C88" s="281"/>
      <c r="D88" s="283"/>
      <c r="E88" s="278"/>
      <c r="F88" s="279"/>
      <c r="G88" s="251"/>
    </row>
    <row r="89" spans="1:7">
      <c r="A89" s="281"/>
      <c r="B89" s="281"/>
      <c r="C89" s="281"/>
      <c r="D89" s="283"/>
      <c r="E89" s="278"/>
      <c r="F89" s="279"/>
      <c r="G89" s="251"/>
    </row>
    <row r="90" spans="1:7">
      <c r="A90" s="281"/>
      <c r="B90" s="291">
        <v>3.19</v>
      </c>
      <c r="C90" s="227" t="s">
        <v>479</v>
      </c>
      <c r="D90" s="267">
        <v>9</v>
      </c>
      <c r="E90" s="268"/>
      <c r="F90" s="269">
        <f>D90*E90</f>
        <v>0</v>
      </c>
      <c r="G90" s="224"/>
    </row>
    <row r="91" spans="1:7" ht="76.5">
      <c r="A91" s="281"/>
      <c r="B91" s="227" t="s">
        <v>682</v>
      </c>
      <c r="C91" s="227"/>
      <c r="D91" s="267"/>
      <c r="E91" s="268"/>
      <c r="F91" s="269"/>
      <c r="G91" s="224"/>
    </row>
    <row r="92" spans="1:7">
      <c r="A92" s="281"/>
      <c r="B92" s="227"/>
      <c r="C92" s="227"/>
      <c r="D92" s="267"/>
      <c r="E92" s="268"/>
      <c r="F92" s="269"/>
      <c r="G92" s="224"/>
    </row>
    <row r="93" spans="1:7">
      <c r="A93" s="281"/>
      <c r="B93" s="291">
        <v>3.2</v>
      </c>
      <c r="C93" s="227" t="s">
        <v>479</v>
      </c>
      <c r="D93" s="267">
        <v>5</v>
      </c>
      <c r="E93" s="268"/>
      <c r="F93" s="269">
        <f>D93*E93</f>
        <v>0</v>
      </c>
      <c r="G93" s="224"/>
    </row>
    <row r="94" spans="1:7" ht="76.5">
      <c r="A94" s="281"/>
      <c r="B94" s="227" t="s">
        <v>683</v>
      </c>
      <c r="C94" s="227"/>
      <c r="D94" s="267"/>
      <c r="E94" s="268"/>
      <c r="F94" s="269"/>
      <c r="G94" s="224"/>
    </row>
    <row r="95" spans="1:7">
      <c r="A95" s="281"/>
      <c r="B95" s="281"/>
      <c r="C95" s="281"/>
      <c r="D95" s="283"/>
      <c r="E95" s="278"/>
      <c r="F95" s="279"/>
      <c r="G95" s="251"/>
    </row>
    <row r="96" spans="1:7">
      <c r="A96" s="281"/>
      <c r="B96" s="292" t="s">
        <v>626</v>
      </c>
      <c r="C96" s="281" t="s">
        <v>479</v>
      </c>
      <c r="D96" s="267">
        <v>1</v>
      </c>
      <c r="E96" s="278"/>
      <c r="F96" s="279">
        <f>D96*E96</f>
        <v>0</v>
      </c>
      <c r="G96" s="251"/>
    </row>
    <row r="97" spans="1:57" s="296" customFormat="1" ht="102">
      <c r="A97" s="290"/>
      <c r="B97" s="290" t="s">
        <v>684</v>
      </c>
      <c r="C97" s="290"/>
      <c r="D97" s="293"/>
      <c r="E97" s="278"/>
      <c r="F97" s="279"/>
      <c r="G97" s="294"/>
      <c r="H97" s="295"/>
      <c r="I97" s="295"/>
      <c r="J97" s="295"/>
      <c r="K97" s="295"/>
      <c r="L97" s="295"/>
      <c r="M97" s="295"/>
      <c r="N97" s="295"/>
      <c r="O97" s="295"/>
      <c r="P97" s="295"/>
      <c r="Q97" s="295"/>
      <c r="R97" s="295"/>
      <c r="S97" s="295"/>
      <c r="T97" s="295"/>
      <c r="U97" s="295"/>
      <c r="V97" s="295"/>
      <c r="W97" s="295"/>
      <c r="X97" s="295"/>
      <c r="Y97" s="295"/>
      <c r="Z97" s="295"/>
      <c r="AA97" s="295"/>
      <c r="AB97" s="295"/>
      <c r="AC97" s="295"/>
      <c r="AD97" s="295"/>
      <c r="AE97" s="295"/>
      <c r="AF97" s="295"/>
      <c r="AG97" s="295"/>
      <c r="AH97" s="295"/>
      <c r="AI97" s="295"/>
      <c r="AJ97" s="295"/>
      <c r="AK97" s="295"/>
      <c r="AL97" s="295"/>
      <c r="AM97" s="295"/>
      <c r="AN97" s="295"/>
      <c r="AO97" s="295"/>
      <c r="AP97" s="295"/>
      <c r="AQ97" s="295"/>
      <c r="AR97" s="295"/>
      <c r="AS97" s="295"/>
      <c r="AT97" s="295"/>
      <c r="AU97" s="295"/>
      <c r="AV97" s="295"/>
      <c r="AW97" s="295"/>
      <c r="AX97" s="295"/>
      <c r="AY97" s="295"/>
      <c r="AZ97" s="295"/>
      <c r="BA97" s="295"/>
      <c r="BB97" s="295"/>
      <c r="BC97" s="295"/>
      <c r="BD97" s="295"/>
      <c r="BE97" s="295"/>
    </row>
    <row r="98" spans="1:57">
      <c r="A98" s="290"/>
      <c r="B98" s="290"/>
      <c r="C98" s="290"/>
      <c r="D98" s="293"/>
      <c r="E98" s="278"/>
      <c r="F98" s="279"/>
      <c r="G98" s="251"/>
    </row>
    <row r="99" spans="1:57">
      <c r="A99" s="290"/>
      <c r="B99" s="282" t="s">
        <v>627</v>
      </c>
      <c r="C99" s="290" t="s">
        <v>479</v>
      </c>
      <c r="D99" s="297">
        <v>1</v>
      </c>
      <c r="E99" s="278"/>
      <c r="F99" s="279">
        <f>D99*E99</f>
        <v>0</v>
      </c>
      <c r="G99" s="251"/>
    </row>
    <row r="100" spans="1:57" ht="102">
      <c r="A100" s="290"/>
      <c r="B100" s="290" t="s">
        <v>685</v>
      </c>
      <c r="C100" s="290"/>
      <c r="D100" s="293"/>
      <c r="E100" s="278"/>
      <c r="F100" s="279"/>
      <c r="G100" s="251"/>
    </row>
    <row r="101" spans="1:57">
      <c r="A101" s="290"/>
      <c r="B101" s="290"/>
      <c r="C101" s="290"/>
      <c r="D101" s="293"/>
      <c r="E101" s="278"/>
      <c r="F101" s="279"/>
      <c r="G101" s="251"/>
    </row>
    <row r="102" spans="1:57">
      <c r="A102" s="290"/>
      <c r="B102" s="226" t="s">
        <v>628</v>
      </c>
      <c r="C102" s="291" t="s">
        <v>479</v>
      </c>
      <c r="D102" s="297">
        <v>40</v>
      </c>
      <c r="E102" s="268"/>
      <c r="F102" s="269">
        <f>D102*E102</f>
        <v>0</v>
      </c>
      <c r="G102" s="251"/>
    </row>
    <row r="103" spans="1:57" ht="63.75">
      <c r="A103" s="290"/>
      <c r="B103" s="291" t="s">
        <v>686</v>
      </c>
      <c r="C103" s="291"/>
      <c r="D103" s="297"/>
      <c r="E103" s="297"/>
      <c r="F103" s="291"/>
      <c r="G103" s="251" t="s">
        <v>687</v>
      </c>
    </row>
    <row r="104" spans="1:57">
      <c r="A104" s="275"/>
      <c r="B104" s="281"/>
      <c r="C104" s="281"/>
      <c r="D104" s="283"/>
      <c r="E104" s="278"/>
      <c r="F104" s="279"/>
      <c r="G104" s="251"/>
    </row>
    <row r="105" spans="1:57">
      <c r="A105" s="275"/>
      <c r="B105" s="282" t="s">
        <v>629</v>
      </c>
      <c r="C105" s="281" t="s">
        <v>611</v>
      </c>
      <c r="D105" s="267">
        <v>3</v>
      </c>
      <c r="E105" s="278"/>
      <c r="F105" s="279">
        <f>D105*E105</f>
        <v>0</v>
      </c>
      <c r="G105" s="251"/>
    </row>
    <row r="106" spans="1:57" ht="51">
      <c r="A106" s="275"/>
      <c r="B106" s="253" t="s">
        <v>688</v>
      </c>
      <c r="C106" s="281"/>
      <c r="D106" s="283"/>
      <c r="E106" s="278"/>
      <c r="F106" s="279"/>
      <c r="G106" s="251"/>
    </row>
    <row r="107" spans="1:57">
      <c r="A107" s="275"/>
      <c r="B107" s="281"/>
      <c r="C107" s="281"/>
      <c r="D107" s="283"/>
      <c r="E107" s="278"/>
      <c r="F107" s="279"/>
      <c r="G107" s="251"/>
    </row>
    <row r="108" spans="1:57">
      <c r="A108" s="275"/>
      <c r="B108" s="282" t="s">
        <v>630</v>
      </c>
      <c r="C108" s="281" t="s">
        <v>611</v>
      </c>
      <c r="D108" s="267">
        <v>15</v>
      </c>
      <c r="E108" s="278"/>
      <c r="F108" s="279">
        <f>D108*E108</f>
        <v>0</v>
      </c>
      <c r="G108" s="251"/>
    </row>
    <row r="109" spans="1:57" ht="51">
      <c r="A109" s="275"/>
      <c r="B109" s="253" t="s">
        <v>689</v>
      </c>
      <c r="C109" s="281"/>
      <c r="D109" s="283"/>
      <c r="E109" s="278"/>
      <c r="F109" s="279"/>
      <c r="G109" s="251"/>
    </row>
    <row r="110" spans="1:57">
      <c r="A110" s="275"/>
      <c r="B110" s="281"/>
      <c r="C110" s="281"/>
      <c r="D110" s="283"/>
      <c r="E110" s="278"/>
      <c r="F110" s="279"/>
      <c r="G110" s="251"/>
    </row>
    <row r="111" spans="1:57">
      <c r="A111" s="275"/>
      <c r="B111" s="282" t="s">
        <v>631</v>
      </c>
      <c r="C111" s="281" t="s">
        <v>611</v>
      </c>
      <c r="D111" s="267">
        <v>12</v>
      </c>
      <c r="E111" s="278"/>
      <c r="F111" s="279">
        <f>D111*E111</f>
        <v>0</v>
      </c>
      <c r="G111" s="251"/>
    </row>
    <row r="112" spans="1:57" ht="51">
      <c r="A112" s="275"/>
      <c r="B112" s="253" t="s">
        <v>690</v>
      </c>
      <c r="C112" s="281"/>
      <c r="D112" s="283"/>
      <c r="E112" s="278"/>
      <c r="F112" s="279"/>
      <c r="G112" s="251"/>
    </row>
    <row r="113" spans="1:7">
      <c r="A113" s="275"/>
      <c r="B113" s="281"/>
      <c r="C113" s="281"/>
      <c r="D113" s="283"/>
      <c r="E113" s="278"/>
      <c r="F113" s="279"/>
      <c r="G113" s="251"/>
    </row>
    <row r="114" spans="1:7">
      <c r="A114" s="275"/>
      <c r="B114" s="282" t="s">
        <v>632</v>
      </c>
      <c r="C114" s="281" t="s">
        <v>611</v>
      </c>
      <c r="D114" s="267">
        <v>3</v>
      </c>
      <c r="E114" s="278"/>
      <c r="F114" s="279">
        <f>D114*E114</f>
        <v>0</v>
      </c>
      <c r="G114" s="251"/>
    </row>
    <row r="115" spans="1:7" ht="51">
      <c r="A115" s="275"/>
      <c r="B115" s="253" t="s">
        <v>691</v>
      </c>
      <c r="C115" s="281"/>
      <c r="D115" s="283"/>
      <c r="E115" s="278"/>
      <c r="F115" s="279"/>
      <c r="G115" s="251"/>
    </row>
    <row r="116" spans="1:7">
      <c r="A116" s="275"/>
      <c r="B116" s="281"/>
      <c r="C116" s="281"/>
      <c r="D116" s="283"/>
      <c r="E116" s="278"/>
      <c r="F116" s="279"/>
      <c r="G116" s="251"/>
    </row>
    <row r="117" spans="1:7">
      <c r="A117" s="275"/>
      <c r="B117" s="282" t="s">
        <v>633</v>
      </c>
      <c r="C117" s="281" t="s">
        <v>611</v>
      </c>
      <c r="D117" s="267">
        <v>3</v>
      </c>
      <c r="E117" s="278"/>
      <c r="F117" s="279">
        <f>D117*E117</f>
        <v>0</v>
      </c>
      <c r="G117" s="251"/>
    </row>
    <row r="118" spans="1:7" ht="51">
      <c r="A118" s="275"/>
      <c r="B118" s="253" t="s">
        <v>692</v>
      </c>
      <c r="C118" s="281"/>
      <c r="D118" s="283"/>
      <c r="E118" s="278"/>
      <c r="F118" s="279"/>
      <c r="G118" s="251"/>
    </row>
    <row r="119" spans="1:7">
      <c r="A119" s="275"/>
      <c r="B119" s="253"/>
      <c r="C119" s="281"/>
      <c r="D119" s="283"/>
      <c r="E119" s="278"/>
      <c r="F119" s="279"/>
      <c r="G119" s="251"/>
    </row>
    <row r="120" spans="1:7">
      <c r="A120" s="275"/>
      <c r="B120" s="282" t="s">
        <v>634</v>
      </c>
      <c r="C120" s="281" t="s">
        <v>652</v>
      </c>
      <c r="D120" s="267">
        <v>1190</v>
      </c>
      <c r="E120" s="268"/>
      <c r="F120" s="279">
        <f>D120*E120</f>
        <v>0</v>
      </c>
      <c r="G120" s="251"/>
    </row>
    <row r="121" spans="1:7" ht="63.75">
      <c r="A121" s="275"/>
      <c r="B121" s="281" t="s">
        <v>693</v>
      </c>
      <c r="C121" s="281"/>
      <c r="D121" s="283"/>
      <c r="E121" s="278"/>
      <c r="F121" s="279"/>
      <c r="G121" s="251"/>
    </row>
    <row r="122" spans="1:7">
      <c r="A122" s="275"/>
      <c r="B122" s="281"/>
      <c r="C122" s="281"/>
      <c r="D122" s="283"/>
      <c r="E122" s="278"/>
      <c r="F122" s="279"/>
      <c r="G122" s="251"/>
    </row>
    <row r="123" spans="1:7">
      <c r="A123" s="275"/>
      <c r="B123" s="282" t="s">
        <v>635</v>
      </c>
      <c r="C123" s="281" t="s">
        <v>611</v>
      </c>
      <c r="D123" s="267">
        <v>45</v>
      </c>
      <c r="E123" s="278"/>
      <c r="F123" s="279">
        <f>D123*E123</f>
        <v>0</v>
      </c>
      <c r="G123" s="251"/>
    </row>
    <row r="124" spans="1:7" ht="51">
      <c r="A124" s="275"/>
      <c r="B124" s="281" t="s">
        <v>694</v>
      </c>
      <c r="C124" s="281"/>
      <c r="D124" s="283"/>
      <c r="E124" s="278"/>
      <c r="F124" s="279"/>
      <c r="G124" s="251"/>
    </row>
    <row r="125" spans="1:7">
      <c r="A125" s="275"/>
      <c r="B125" s="281"/>
      <c r="C125" s="281"/>
      <c r="D125" s="283"/>
      <c r="E125" s="278"/>
      <c r="F125" s="279"/>
      <c r="G125" s="251"/>
    </row>
    <row r="126" spans="1:7">
      <c r="A126" s="275"/>
      <c r="B126" s="282" t="s">
        <v>636</v>
      </c>
      <c r="C126" s="281" t="s">
        <v>655</v>
      </c>
      <c r="D126" s="267">
        <v>5</v>
      </c>
      <c r="E126" s="278"/>
      <c r="F126" s="279">
        <f>D126*E126</f>
        <v>0</v>
      </c>
      <c r="G126" s="251"/>
    </row>
    <row r="127" spans="1:7" ht="38.25">
      <c r="A127" s="275"/>
      <c r="B127" s="281" t="s">
        <v>695</v>
      </c>
      <c r="C127" s="281"/>
      <c r="D127" s="283"/>
      <c r="E127" s="278"/>
      <c r="F127" s="279"/>
      <c r="G127" s="251"/>
    </row>
    <row r="128" spans="1:7">
      <c r="A128" s="251"/>
      <c r="B128" s="227"/>
      <c r="C128" s="298"/>
      <c r="D128" s="267"/>
      <c r="E128" s="299"/>
      <c r="F128" s="300"/>
      <c r="G128" s="251"/>
    </row>
    <row r="129" spans="1:7">
      <c r="A129" s="301" t="s">
        <v>696</v>
      </c>
      <c r="B129" s="302" t="s">
        <v>558</v>
      </c>
      <c r="C129" s="298"/>
      <c r="D129" s="267"/>
      <c r="E129" s="299"/>
      <c r="F129" s="300"/>
      <c r="G129" s="251"/>
    </row>
    <row r="130" spans="1:7">
      <c r="A130" s="251"/>
      <c r="B130" s="227"/>
      <c r="C130" s="298"/>
      <c r="D130" s="267"/>
      <c r="E130" s="299"/>
      <c r="F130" s="300"/>
      <c r="G130" s="251"/>
    </row>
    <row r="131" spans="1:7">
      <c r="A131" s="251"/>
      <c r="B131" s="226" t="s">
        <v>697</v>
      </c>
      <c r="C131" s="227" t="s">
        <v>560</v>
      </c>
      <c r="D131" s="267">
        <v>10</v>
      </c>
      <c r="E131" s="299"/>
      <c r="F131" s="300">
        <f>D131*E131</f>
        <v>0</v>
      </c>
      <c r="G131" s="251"/>
    </row>
    <row r="132" spans="1:7">
      <c r="A132" s="251"/>
      <c r="B132" s="227" t="s">
        <v>561</v>
      </c>
      <c r="C132" s="251"/>
      <c r="D132" s="267"/>
      <c r="E132" s="299"/>
      <c r="F132" s="300"/>
      <c r="G132" s="251"/>
    </row>
    <row r="133" spans="1:7">
      <c r="A133" s="251"/>
      <c r="B133" s="227"/>
      <c r="C133" s="251"/>
      <c r="D133" s="267"/>
      <c r="E133" s="299"/>
      <c r="F133" s="300"/>
      <c r="G133" s="251"/>
    </row>
    <row r="134" spans="1:7">
      <c r="A134" s="251"/>
      <c r="B134" s="226" t="s">
        <v>698</v>
      </c>
      <c r="C134" s="227" t="s">
        <v>479</v>
      </c>
      <c r="D134" s="267">
        <v>1</v>
      </c>
      <c r="E134" s="299"/>
      <c r="F134" s="300">
        <f>D134*E134</f>
        <v>0</v>
      </c>
      <c r="G134" s="251"/>
    </row>
    <row r="135" spans="1:7" ht="25.5">
      <c r="A135" s="251"/>
      <c r="B135" s="227" t="s">
        <v>565</v>
      </c>
      <c r="C135" s="251"/>
      <c r="D135" s="303"/>
      <c r="E135" s="299"/>
      <c r="F135" s="300"/>
      <c r="G135" s="251"/>
    </row>
    <row r="136" spans="1:7">
      <c r="A136" s="251"/>
      <c r="B136" s="227"/>
      <c r="C136" s="251"/>
      <c r="D136" s="303"/>
      <c r="E136" s="299"/>
      <c r="F136" s="300"/>
      <c r="G136" s="251"/>
    </row>
    <row r="137" spans="1:7">
      <c r="A137" s="251"/>
      <c r="B137" s="226" t="s">
        <v>699</v>
      </c>
      <c r="C137" s="251" t="s">
        <v>479</v>
      </c>
      <c r="D137" s="267">
        <v>1</v>
      </c>
      <c r="E137" s="299"/>
      <c r="F137" s="300">
        <f>D137*E137</f>
        <v>0</v>
      </c>
      <c r="G137" s="251"/>
    </row>
    <row r="138" spans="1:7">
      <c r="A138" s="251"/>
      <c r="B138" s="227" t="s">
        <v>700</v>
      </c>
      <c r="C138" s="251"/>
      <c r="D138" s="303"/>
      <c r="E138" s="299"/>
      <c r="F138" s="300"/>
      <c r="G138" s="251"/>
    </row>
    <row r="139" spans="1:7">
      <c r="A139" s="251"/>
      <c r="B139" s="227"/>
      <c r="C139" s="251"/>
      <c r="D139" s="303"/>
      <c r="E139" s="299"/>
      <c r="F139" s="300"/>
      <c r="G139" s="251"/>
    </row>
    <row r="140" spans="1:7">
      <c r="A140" s="251"/>
      <c r="B140" s="226" t="s">
        <v>701</v>
      </c>
      <c r="C140" s="251" t="s">
        <v>479</v>
      </c>
      <c r="D140" s="267">
        <v>1</v>
      </c>
      <c r="E140" s="299"/>
      <c r="F140" s="300">
        <f>D140*E140</f>
        <v>0</v>
      </c>
      <c r="G140" s="251"/>
    </row>
    <row r="141" spans="1:7">
      <c r="A141" s="251"/>
      <c r="B141" s="227" t="s">
        <v>702</v>
      </c>
      <c r="C141" s="251"/>
      <c r="D141" s="303"/>
      <c r="E141" s="299"/>
      <c r="F141" s="300"/>
      <c r="G141" s="251"/>
    </row>
    <row r="142" spans="1:7">
      <c r="A142" s="251"/>
      <c r="B142" s="227"/>
      <c r="C142" s="251"/>
      <c r="D142" s="303"/>
      <c r="E142" s="299"/>
      <c r="F142" s="300"/>
      <c r="G142" s="251"/>
    </row>
    <row r="143" spans="1:7">
      <c r="A143" s="251"/>
      <c r="B143" s="227"/>
      <c r="C143" s="251"/>
      <c r="D143" s="303"/>
      <c r="E143" s="299"/>
      <c r="F143" s="300"/>
      <c r="G143" s="251"/>
    </row>
    <row r="144" spans="1:7">
      <c r="A144" s="251"/>
      <c r="B144" s="302" t="s">
        <v>703</v>
      </c>
      <c r="C144" s="251"/>
      <c r="D144" s="303"/>
      <c r="E144" s="299"/>
      <c r="F144" s="304">
        <f>SUM(F5:F143)</f>
        <v>0</v>
      </c>
      <c r="G144" s="251"/>
    </row>
    <row r="145" spans="1:5">
      <c r="A145" s="242"/>
      <c r="B145" s="242"/>
      <c r="C145" s="242"/>
      <c r="D145" s="305"/>
    </row>
    <row r="146" spans="1:5">
      <c r="A146" s="306"/>
      <c r="B146" s="242"/>
      <c r="C146" s="242"/>
      <c r="D146" s="305"/>
    </row>
    <row r="147" spans="1:5">
      <c r="C147" s="306"/>
      <c r="D147" s="307"/>
    </row>
    <row r="148" spans="1:5">
      <c r="A148" s="308"/>
      <c r="D148" s="307"/>
      <c r="E148" s="309"/>
    </row>
    <row r="149" spans="1:5">
      <c r="A149" s="242"/>
      <c r="B149" s="242"/>
      <c r="C149" s="242"/>
      <c r="D149" s="305"/>
    </row>
    <row r="150" spans="1:5">
      <c r="A150" s="242"/>
      <c r="B150" s="242"/>
      <c r="C150" s="242"/>
      <c r="D150" s="305"/>
    </row>
    <row r="151" spans="1:5">
      <c r="A151" s="242"/>
      <c r="B151" s="310"/>
      <c r="C151" s="242"/>
      <c r="D151" s="305"/>
    </row>
    <row r="152" spans="1:5">
      <c r="A152" s="242"/>
      <c r="B152" s="242"/>
      <c r="C152" s="242"/>
    </row>
    <row r="153" spans="1:5">
      <c r="A153" s="242"/>
      <c r="B153" s="242"/>
      <c r="C153" s="242"/>
      <c r="D153" s="305"/>
    </row>
    <row r="154" spans="1:5">
      <c r="A154" s="242"/>
      <c r="B154" s="242"/>
      <c r="C154" s="242"/>
      <c r="D154" s="305"/>
    </row>
    <row r="155" spans="1:5">
      <c r="A155" s="242"/>
      <c r="B155" s="242"/>
      <c r="C155" s="242"/>
      <c r="D155" s="305"/>
    </row>
    <row r="156" spans="1:5">
      <c r="A156" s="242"/>
      <c r="B156" s="242"/>
      <c r="C156" s="242"/>
      <c r="D156" s="305"/>
    </row>
    <row r="157" spans="1:5">
      <c r="A157" s="242"/>
      <c r="B157" s="242"/>
      <c r="C157" s="242"/>
      <c r="D157" s="305"/>
    </row>
    <row r="158" spans="1:5">
      <c r="A158" s="242"/>
      <c r="B158" s="242"/>
      <c r="C158" s="242"/>
      <c r="D158" s="305"/>
    </row>
    <row r="159" spans="1:5">
      <c r="A159" s="242"/>
      <c r="B159" s="242"/>
      <c r="C159" s="242"/>
      <c r="D159" s="305"/>
    </row>
    <row r="160" spans="1:5">
      <c r="A160" s="242"/>
      <c r="B160" s="242"/>
      <c r="C160" s="242"/>
      <c r="D160" s="305"/>
    </row>
    <row r="161" spans="1:4">
      <c r="A161" s="242"/>
      <c r="B161" s="242"/>
      <c r="C161" s="242"/>
      <c r="D161" s="305"/>
    </row>
    <row r="162" spans="1:4">
      <c r="A162" s="242"/>
      <c r="B162" s="242"/>
      <c r="C162" s="242"/>
      <c r="D162" s="305"/>
    </row>
    <row r="163" spans="1:4">
      <c r="A163" s="242"/>
      <c r="B163" s="242"/>
      <c r="C163" s="242"/>
      <c r="D163" s="305"/>
    </row>
    <row r="164" spans="1:4">
      <c r="A164" s="242"/>
      <c r="B164" s="242"/>
      <c r="C164" s="242"/>
      <c r="D164" s="305"/>
    </row>
    <row r="165" spans="1:4">
      <c r="A165" s="242"/>
      <c r="B165" s="242"/>
      <c r="C165" s="242"/>
      <c r="D165" s="305"/>
    </row>
    <row r="166" spans="1:4">
      <c r="A166" s="242"/>
      <c r="B166" s="242"/>
      <c r="C166" s="242"/>
      <c r="D166" s="305"/>
    </row>
    <row r="167" spans="1:4">
      <c r="A167" s="242"/>
      <c r="B167" s="242"/>
      <c r="C167" s="242"/>
      <c r="D167" s="305"/>
    </row>
    <row r="168" spans="1:4">
      <c r="A168" s="242"/>
      <c r="B168" s="242"/>
      <c r="C168" s="242"/>
      <c r="D168" s="305"/>
    </row>
    <row r="169" spans="1:4">
      <c r="A169" s="242"/>
      <c r="B169" s="242"/>
      <c r="C169" s="242"/>
      <c r="D169" s="305"/>
    </row>
    <row r="170" spans="1:4">
      <c r="A170" s="242"/>
      <c r="B170" s="242"/>
      <c r="C170" s="242"/>
      <c r="D170" s="305"/>
    </row>
    <row r="171" spans="1:4">
      <c r="A171" s="242"/>
      <c r="B171" s="242"/>
      <c r="C171" s="242"/>
      <c r="D171" s="305"/>
    </row>
    <row r="172" spans="1:4">
      <c r="A172" s="242"/>
      <c r="B172" s="242"/>
      <c r="C172" s="242"/>
      <c r="D172" s="305"/>
    </row>
    <row r="173" spans="1:4">
      <c r="A173" s="242"/>
      <c r="B173" s="242"/>
      <c r="C173" s="242"/>
      <c r="D173" s="305"/>
    </row>
    <row r="174" spans="1:4">
      <c r="A174" s="242"/>
      <c r="B174" s="242"/>
      <c r="C174" s="242"/>
      <c r="D174" s="305"/>
    </row>
    <row r="175" spans="1:4">
      <c r="A175" s="242"/>
      <c r="B175" s="242"/>
      <c r="C175" s="242"/>
      <c r="D175" s="305"/>
    </row>
    <row r="176" spans="1:4">
      <c r="A176" s="242"/>
      <c r="B176" s="242"/>
      <c r="C176" s="242"/>
      <c r="D176" s="305"/>
    </row>
    <row r="177" spans="1:4">
      <c r="A177" s="242"/>
      <c r="B177" s="242"/>
      <c r="C177" s="242"/>
      <c r="D177" s="305"/>
    </row>
    <row r="178" spans="1:4">
      <c r="A178" s="242"/>
      <c r="B178" s="242"/>
      <c r="C178" s="242"/>
      <c r="D178" s="305"/>
    </row>
    <row r="179" spans="1:4">
      <c r="A179" s="242"/>
      <c r="B179" s="242"/>
      <c r="C179" s="242"/>
      <c r="D179" s="305"/>
    </row>
    <row r="180" spans="1:4">
      <c r="A180" s="242"/>
      <c r="B180" s="242"/>
      <c r="C180" s="242"/>
      <c r="D180" s="305"/>
    </row>
    <row r="181" spans="1:4">
      <c r="A181" s="242"/>
      <c r="B181" s="242"/>
      <c r="C181" s="242"/>
      <c r="D181" s="305"/>
    </row>
    <row r="182" spans="1:4">
      <c r="A182" s="242"/>
      <c r="B182" s="242"/>
      <c r="C182" s="242"/>
      <c r="D182" s="305"/>
    </row>
    <row r="183" spans="1:4">
      <c r="A183" s="242"/>
      <c r="B183" s="242"/>
      <c r="C183" s="242"/>
      <c r="D183" s="305"/>
    </row>
    <row r="184" spans="1:4">
      <c r="A184" s="242"/>
      <c r="B184" s="242"/>
      <c r="C184" s="242"/>
      <c r="D184" s="305"/>
    </row>
    <row r="185" spans="1:4">
      <c r="A185" s="242"/>
      <c r="B185" s="242"/>
      <c r="C185" s="242"/>
      <c r="D185" s="305"/>
    </row>
    <row r="186" spans="1:4">
      <c r="A186" s="242"/>
      <c r="B186" s="242"/>
      <c r="C186" s="242"/>
      <c r="D186" s="305"/>
    </row>
    <row r="187" spans="1:4">
      <c r="A187" s="242"/>
      <c r="B187" s="242"/>
      <c r="C187" s="242"/>
      <c r="D187" s="305"/>
    </row>
    <row r="188" spans="1:4">
      <c r="A188" s="242"/>
      <c r="B188" s="242"/>
      <c r="C188" s="242"/>
      <c r="D188" s="305"/>
    </row>
    <row r="189" spans="1:4">
      <c r="A189" s="242"/>
      <c r="B189" s="242"/>
      <c r="C189" s="242"/>
      <c r="D189" s="305"/>
    </row>
    <row r="190" spans="1:4">
      <c r="A190" s="242"/>
      <c r="B190" s="242"/>
      <c r="C190" s="242"/>
      <c r="D190" s="305"/>
    </row>
    <row r="191" spans="1:4">
      <c r="A191" s="242"/>
      <c r="B191" s="242"/>
      <c r="C191" s="242"/>
      <c r="D191" s="305"/>
    </row>
    <row r="192" spans="1:4">
      <c r="A192" s="242"/>
      <c r="B192" s="242"/>
      <c r="C192" s="242"/>
      <c r="D192" s="305"/>
    </row>
    <row r="193" spans="1:4">
      <c r="A193" s="242"/>
      <c r="B193" s="242"/>
      <c r="C193" s="242"/>
      <c r="D193" s="305"/>
    </row>
    <row r="194" spans="1:4">
      <c r="A194" s="242"/>
      <c r="B194" s="242"/>
      <c r="C194" s="242"/>
      <c r="D194" s="305"/>
    </row>
    <row r="195" spans="1:4">
      <c r="A195" s="242"/>
      <c r="B195" s="242"/>
      <c r="C195" s="242"/>
      <c r="D195" s="305"/>
    </row>
    <row r="196" spans="1:4">
      <c r="A196" s="242"/>
      <c r="B196" s="242"/>
      <c r="C196" s="242"/>
      <c r="D196" s="305"/>
    </row>
    <row r="197" spans="1:4">
      <c r="A197" s="242"/>
      <c r="B197" s="242"/>
      <c r="C197" s="242"/>
      <c r="D197" s="305"/>
    </row>
    <row r="198" spans="1:4">
      <c r="A198" s="242"/>
      <c r="B198" s="242"/>
      <c r="C198" s="242"/>
      <c r="D198" s="305"/>
    </row>
    <row r="199" spans="1:4">
      <c r="A199" s="242"/>
      <c r="B199" s="242"/>
      <c r="C199" s="242"/>
      <c r="D199" s="305"/>
    </row>
    <row r="200" spans="1:4">
      <c r="A200" s="242"/>
      <c r="B200" s="242"/>
      <c r="C200" s="242"/>
      <c r="D200" s="305"/>
    </row>
    <row r="201" spans="1:4">
      <c r="A201" s="242"/>
      <c r="B201" s="242"/>
      <c r="C201" s="242"/>
      <c r="D201" s="305"/>
    </row>
  </sheetData>
  <mergeCells count="1">
    <mergeCell ref="A1:F1"/>
  </mergeCells>
  <printOptions horizontalCentered="1"/>
  <pageMargins left="0.98425196850393704" right="0.74803149606299213" top="0.59055118110236227" bottom="0.59055118110236227" header="0" footer="0"/>
  <pageSetup paperSize="9" scale="69" fitToHeight="0" orientation="portrait" horizontalDpi="1200" verticalDpi="1200" r:id="rId1"/>
  <headerFooter alignWithMargins="0">
    <oddFooter>&amp;C&amp;P</oddFooter>
  </headerFooter>
  <rowBreaks count="3" manualBreakCount="3">
    <brk id="43" max="6" man="1"/>
    <brk id="83" max="6" man="1"/>
    <brk id="116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2:H98"/>
  <sheetViews>
    <sheetView view="pageBreakPreview" zoomScaleNormal="90" zoomScaleSheetLayoutView="100" workbookViewId="0">
      <pane ySplit="8" topLeftCell="A69" activePane="bottomLeft" state="frozen"/>
      <selection pane="bottomLeft" activeCell="E91" sqref="E91"/>
    </sheetView>
  </sheetViews>
  <sheetFormatPr defaultRowHeight="12.75"/>
  <cols>
    <col min="1" max="1" width="9.140625" style="338"/>
    <col min="2" max="3" width="10.7109375" style="339" customWidth="1"/>
    <col min="4" max="4" width="49.85546875" style="392" customWidth="1"/>
    <col min="5" max="5" width="14.7109375" style="339" customWidth="1"/>
    <col min="6" max="6" width="12.7109375" style="341" customWidth="1"/>
    <col min="7" max="7" width="15.7109375" style="377" customWidth="1"/>
    <col min="8" max="8" width="15.7109375" style="319" customWidth="1"/>
    <col min="9" max="244" width="9.140625" style="338"/>
    <col min="245" max="246" width="10.7109375" style="338" customWidth="1"/>
    <col min="247" max="247" width="49.85546875" style="338" customWidth="1"/>
    <col min="248" max="248" width="14.7109375" style="338" customWidth="1"/>
    <col min="249" max="249" width="12.7109375" style="338" customWidth="1"/>
    <col min="250" max="251" width="15.7109375" style="338" customWidth="1"/>
    <col min="252" max="252" width="10.5703125" style="338" customWidth="1"/>
    <col min="253" max="253" width="0" style="338" hidden="1" customWidth="1"/>
    <col min="254" max="500" width="9.140625" style="338"/>
    <col min="501" max="502" width="10.7109375" style="338" customWidth="1"/>
    <col min="503" max="503" width="49.85546875" style="338" customWidth="1"/>
    <col min="504" max="504" width="14.7109375" style="338" customWidth="1"/>
    <col min="505" max="505" width="12.7109375" style="338" customWidth="1"/>
    <col min="506" max="507" width="15.7109375" style="338" customWidth="1"/>
    <col min="508" max="508" width="10.5703125" style="338" customWidth="1"/>
    <col min="509" max="509" width="0" style="338" hidden="1" customWidth="1"/>
    <col min="510" max="756" width="9.140625" style="338"/>
    <col min="757" max="758" width="10.7109375" style="338" customWidth="1"/>
    <col min="759" max="759" width="49.85546875" style="338" customWidth="1"/>
    <col min="760" max="760" width="14.7109375" style="338" customWidth="1"/>
    <col min="761" max="761" width="12.7109375" style="338" customWidth="1"/>
    <col min="762" max="763" width="15.7109375" style="338" customWidth="1"/>
    <col min="764" max="764" width="10.5703125" style="338" customWidth="1"/>
    <col min="765" max="765" width="0" style="338" hidden="1" customWidth="1"/>
    <col min="766" max="1012" width="9.140625" style="338"/>
    <col min="1013" max="1014" width="10.7109375" style="338" customWidth="1"/>
    <col min="1015" max="1015" width="49.85546875" style="338" customWidth="1"/>
    <col min="1016" max="1016" width="14.7109375" style="338" customWidth="1"/>
    <col min="1017" max="1017" width="12.7109375" style="338" customWidth="1"/>
    <col min="1018" max="1019" width="15.7109375" style="338" customWidth="1"/>
    <col min="1020" max="1020" width="10.5703125" style="338" customWidth="1"/>
    <col min="1021" max="1021" width="0" style="338" hidden="1" customWidth="1"/>
    <col min="1022" max="1268" width="9.140625" style="338"/>
    <col min="1269" max="1270" width="10.7109375" style="338" customWidth="1"/>
    <col min="1271" max="1271" width="49.85546875" style="338" customWidth="1"/>
    <col min="1272" max="1272" width="14.7109375" style="338" customWidth="1"/>
    <col min="1273" max="1273" width="12.7109375" style="338" customWidth="1"/>
    <col min="1274" max="1275" width="15.7109375" style="338" customWidth="1"/>
    <col min="1276" max="1276" width="10.5703125" style="338" customWidth="1"/>
    <col min="1277" max="1277" width="0" style="338" hidden="1" customWidth="1"/>
    <col min="1278" max="1524" width="9.140625" style="338"/>
    <col min="1525" max="1526" width="10.7109375" style="338" customWidth="1"/>
    <col min="1527" max="1527" width="49.85546875" style="338" customWidth="1"/>
    <col min="1528" max="1528" width="14.7109375" style="338" customWidth="1"/>
    <col min="1529" max="1529" width="12.7109375" style="338" customWidth="1"/>
    <col min="1530" max="1531" width="15.7109375" style="338" customWidth="1"/>
    <col min="1532" max="1532" width="10.5703125" style="338" customWidth="1"/>
    <col min="1533" max="1533" width="0" style="338" hidden="1" customWidth="1"/>
    <col min="1534" max="1780" width="9.140625" style="338"/>
    <col min="1781" max="1782" width="10.7109375" style="338" customWidth="1"/>
    <col min="1783" max="1783" width="49.85546875" style="338" customWidth="1"/>
    <col min="1784" max="1784" width="14.7109375" style="338" customWidth="1"/>
    <col min="1785" max="1785" width="12.7109375" style="338" customWidth="1"/>
    <col min="1786" max="1787" width="15.7109375" style="338" customWidth="1"/>
    <col min="1788" max="1788" width="10.5703125" style="338" customWidth="1"/>
    <col min="1789" max="1789" width="0" style="338" hidden="1" customWidth="1"/>
    <col min="1790" max="2036" width="9.140625" style="338"/>
    <col min="2037" max="2038" width="10.7109375" style="338" customWidth="1"/>
    <col min="2039" max="2039" width="49.85546875" style="338" customWidth="1"/>
    <col min="2040" max="2040" width="14.7109375" style="338" customWidth="1"/>
    <col min="2041" max="2041" width="12.7109375" style="338" customWidth="1"/>
    <col min="2042" max="2043" width="15.7109375" style="338" customWidth="1"/>
    <col min="2044" max="2044" width="10.5703125" style="338" customWidth="1"/>
    <col min="2045" max="2045" width="0" style="338" hidden="1" customWidth="1"/>
    <col min="2046" max="2292" width="9.140625" style="338"/>
    <col min="2293" max="2294" width="10.7109375" style="338" customWidth="1"/>
    <col min="2295" max="2295" width="49.85546875" style="338" customWidth="1"/>
    <col min="2296" max="2296" width="14.7109375" style="338" customWidth="1"/>
    <col min="2297" max="2297" width="12.7109375" style="338" customWidth="1"/>
    <col min="2298" max="2299" width="15.7109375" style="338" customWidth="1"/>
    <col min="2300" max="2300" width="10.5703125" style="338" customWidth="1"/>
    <col min="2301" max="2301" width="0" style="338" hidden="1" customWidth="1"/>
    <col min="2302" max="2548" width="9.140625" style="338"/>
    <col min="2549" max="2550" width="10.7109375" style="338" customWidth="1"/>
    <col min="2551" max="2551" width="49.85546875" style="338" customWidth="1"/>
    <col min="2552" max="2552" width="14.7109375" style="338" customWidth="1"/>
    <col min="2553" max="2553" width="12.7109375" style="338" customWidth="1"/>
    <col min="2554" max="2555" width="15.7109375" style="338" customWidth="1"/>
    <col min="2556" max="2556" width="10.5703125" style="338" customWidth="1"/>
    <col min="2557" max="2557" width="0" style="338" hidden="1" customWidth="1"/>
    <col min="2558" max="2804" width="9.140625" style="338"/>
    <col min="2805" max="2806" width="10.7109375" style="338" customWidth="1"/>
    <col min="2807" max="2807" width="49.85546875" style="338" customWidth="1"/>
    <col min="2808" max="2808" width="14.7109375" style="338" customWidth="1"/>
    <col min="2809" max="2809" width="12.7109375" style="338" customWidth="1"/>
    <col min="2810" max="2811" width="15.7109375" style="338" customWidth="1"/>
    <col min="2812" max="2812" width="10.5703125" style="338" customWidth="1"/>
    <col min="2813" max="2813" width="0" style="338" hidden="1" customWidth="1"/>
    <col min="2814" max="3060" width="9.140625" style="338"/>
    <col min="3061" max="3062" width="10.7109375" style="338" customWidth="1"/>
    <col min="3063" max="3063" width="49.85546875" style="338" customWidth="1"/>
    <col min="3064" max="3064" width="14.7109375" style="338" customWidth="1"/>
    <col min="3065" max="3065" width="12.7109375" style="338" customWidth="1"/>
    <col min="3066" max="3067" width="15.7109375" style="338" customWidth="1"/>
    <col min="3068" max="3068" width="10.5703125" style="338" customWidth="1"/>
    <col min="3069" max="3069" width="0" style="338" hidden="1" customWidth="1"/>
    <col min="3070" max="3316" width="9.140625" style="338"/>
    <col min="3317" max="3318" width="10.7109375" style="338" customWidth="1"/>
    <col min="3319" max="3319" width="49.85546875" style="338" customWidth="1"/>
    <col min="3320" max="3320" width="14.7109375" style="338" customWidth="1"/>
    <col min="3321" max="3321" width="12.7109375" style="338" customWidth="1"/>
    <col min="3322" max="3323" width="15.7109375" style="338" customWidth="1"/>
    <col min="3324" max="3324" width="10.5703125" style="338" customWidth="1"/>
    <col min="3325" max="3325" width="0" style="338" hidden="1" customWidth="1"/>
    <col min="3326" max="3572" width="9.140625" style="338"/>
    <col min="3573" max="3574" width="10.7109375" style="338" customWidth="1"/>
    <col min="3575" max="3575" width="49.85546875" style="338" customWidth="1"/>
    <col min="3576" max="3576" width="14.7109375" style="338" customWidth="1"/>
    <col min="3577" max="3577" width="12.7109375" style="338" customWidth="1"/>
    <col min="3578" max="3579" width="15.7109375" style="338" customWidth="1"/>
    <col min="3580" max="3580" width="10.5703125" style="338" customWidth="1"/>
    <col min="3581" max="3581" width="0" style="338" hidden="1" customWidth="1"/>
    <col min="3582" max="3828" width="9.140625" style="338"/>
    <col min="3829" max="3830" width="10.7109375" style="338" customWidth="1"/>
    <col min="3831" max="3831" width="49.85546875" style="338" customWidth="1"/>
    <col min="3832" max="3832" width="14.7109375" style="338" customWidth="1"/>
    <col min="3833" max="3833" width="12.7109375" style="338" customWidth="1"/>
    <col min="3834" max="3835" width="15.7109375" style="338" customWidth="1"/>
    <col min="3836" max="3836" width="10.5703125" style="338" customWidth="1"/>
    <col min="3837" max="3837" width="0" style="338" hidden="1" customWidth="1"/>
    <col min="3838" max="4084" width="9.140625" style="338"/>
    <col min="4085" max="4086" width="10.7109375" style="338" customWidth="1"/>
    <col min="4087" max="4087" width="49.85546875" style="338" customWidth="1"/>
    <col min="4088" max="4088" width="14.7109375" style="338" customWidth="1"/>
    <col min="4089" max="4089" width="12.7109375" style="338" customWidth="1"/>
    <col min="4090" max="4091" width="15.7109375" style="338" customWidth="1"/>
    <col min="4092" max="4092" width="10.5703125" style="338" customWidth="1"/>
    <col min="4093" max="4093" width="0" style="338" hidden="1" customWidth="1"/>
    <col min="4094" max="4340" width="9.140625" style="338"/>
    <col min="4341" max="4342" width="10.7109375" style="338" customWidth="1"/>
    <col min="4343" max="4343" width="49.85546875" style="338" customWidth="1"/>
    <col min="4344" max="4344" width="14.7109375" style="338" customWidth="1"/>
    <col min="4345" max="4345" width="12.7109375" style="338" customWidth="1"/>
    <col min="4346" max="4347" width="15.7109375" style="338" customWidth="1"/>
    <col min="4348" max="4348" width="10.5703125" style="338" customWidth="1"/>
    <col min="4349" max="4349" width="0" style="338" hidden="1" customWidth="1"/>
    <col min="4350" max="4596" width="9.140625" style="338"/>
    <col min="4597" max="4598" width="10.7109375" style="338" customWidth="1"/>
    <col min="4599" max="4599" width="49.85546875" style="338" customWidth="1"/>
    <col min="4600" max="4600" width="14.7109375" style="338" customWidth="1"/>
    <col min="4601" max="4601" width="12.7109375" style="338" customWidth="1"/>
    <col min="4602" max="4603" width="15.7109375" style="338" customWidth="1"/>
    <col min="4604" max="4604" width="10.5703125" style="338" customWidth="1"/>
    <col min="4605" max="4605" width="0" style="338" hidden="1" customWidth="1"/>
    <col min="4606" max="4852" width="9.140625" style="338"/>
    <col min="4853" max="4854" width="10.7109375" style="338" customWidth="1"/>
    <col min="4855" max="4855" width="49.85546875" style="338" customWidth="1"/>
    <col min="4856" max="4856" width="14.7109375" style="338" customWidth="1"/>
    <col min="4857" max="4857" width="12.7109375" style="338" customWidth="1"/>
    <col min="4858" max="4859" width="15.7109375" style="338" customWidth="1"/>
    <col min="4860" max="4860" width="10.5703125" style="338" customWidth="1"/>
    <col min="4861" max="4861" width="0" style="338" hidden="1" customWidth="1"/>
    <col min="4862" max="5108" width="9.140625" style="338"/>
    <col min="5109" max="5110" width="10.7109375" style="338" customWidth="1"/>
    <col min="5111" max="5111" width="49.85546875" style="338" customWidth="1"/>
    <col min="5112" max="5112" width="14.7109375" style="338" customWidth="1"/>
    <col min="5113" max="5113" width="12.7109375" style="338" customWidth="1"/>
    <col min="5114" max="5115" width="15.7109375" style="338" customWidth="1"/>
    <col min="5116" max="5116" width="10.5703125" style="338" customWidth="1"/>
    <col min="5117" max="5117" width="0" style="338" hidden="1" customWidth="1"/>
    <col min="5118" max="5364" width="9.140625" style="338"/>
    <col min="5365" max="5366" width="10.7109375" style="338" customWidth="1"/>
    <col min="5367" max="5367" width="49.85546875" style="338" customWidth="1"/>
    <col min="5368" max="5368" width="14.7109375" style="338" customWidth="1"/>
    <col min="5369" max="5369" width="12.7109375" style="338" customWidth="1"/>
    <col min="5370" max="5371" width="15.7109375" style="338" customWidth="1"/>
    <col min="5372" max="5372" width="10.5703125" style="338" customWidth="1"/>
    <col min="5373" max="5373" width="0" style="338" hidden="1" customWidth="1"/>
    <col min="5374" max="5620" width="9.140625" style="338"/>
    <col min="5621" max="5622" width="10.7109375" style="338" customWidth="1"/>
    <col min="5623" max="5623" width="49.85546875" style="338" customWidth="1"/>
    <col min="5624" max="5624" width="14.7109375" style="338" customWidth="1"/>
    <col min="5625" max="5625" width="12.7109375" style="338" customWidth="1"/>
    <col min="5626" max="5627" width="15.7109375" style="338" customWidth="1"/>
    <col min="5628" max="5628" width="10.5703125" style="338" customWidth="1"/>
    <col min="5629" max="5629" width="0" style="338" hidden="1" customWidth="1"/>
    <col min="5630" max="5876" width="9.140625" style="338"/>
    <col min="5877" max="5878" width="10.7109375" style="338" customWidth="1"/>
    <col min="5879" max="5879" width="49.85546875" style="338" customWidth="1"/>
    <col min="5880" max="5880" width="14.7109375" style="338" customWidth="1"/>
    <col min="5881" max="5881" width="12.7109375" style="338" customWidth="1"/>
    <col min="5882" max="5883" width="15.7109375" style="338" customWidth="1"/>
    <col min="5884" max="5884" width="10.5703125" style="338" customWidth="1"/>
    <col min="5885" max="5885" width="0" style="338" hidden="1" customWidth="1"/>
    <col min="5886" max="6132" width="9.140625" style="338"/>
    <col min="6133" max="6134" width="10.7109375" style="338" customWidth="1"/>
    <col min="6135" max="6135" width="49.85546875" style="338" customWidth="1"/>
    <col min="6136" max="6136" width="14.7109375" style="338" customWidth="1"/>
    <col min="6137" max="6137" width="12.7109375" style="338" customWidth="1"/>
    <col min="6138" max="6139" width="15.7109375" style="338" customWidth="1"/>
    <col min="6140" max="6140" width="10.5703125" style="338" customWidth="1"/>
    <col min="6141" max="6141" width="0" style="338" hidden="1" customWidth="1"/>
    <col min="6142" max="6388" width="9.140625" style="338"/>
    <col min="6389" max="6390" width="10.7109375" style="338" customWidth="1"/>
    <col min="6391" max="6391" width="49.85546875" style="338" customWidth="1"/>
    <col min="6392" max="6392" width="14.7109375" style="338" customWidth="1"/>
    <col min="6393" max="6393" width="12.7109375" style="338" customWidth="1"/>
    <col min="6394" max="6395" width="15.7109375" style="338" customWidth="1"/>
    <col min="6396" max="6396" width="10.5703125" style="338" customWidth="1"/>
    <col min="6397" max="6397" width="0" style="338" hidden="1" customWidth="1"/>
    <col min="6398" max="6644" width="9.140625" style="338"/>
    <col min="6645" max="6646" width="10.7109375" style="338" customWidth="1"/>
    <col min="6647" max="6647" width="49.85546875" style="338" customWidth="1"/>
    <col min="6648" max="6648" width="14.7109375" style="338" customWidth="1"/>
    <col min="6649" max="6649" width="12.7109375" style="338" customWidth="1"/>
    <col min="6650" max="6651" width="15.7109375" style="338" customWidth="1"/>
    <col min="6652" max="6652" width="10.5703125" style="338" customWidth="1"/>
    <col min="6653" max="6653" width="0" style="338" hidden="1" customWidth="1"/>
    <col min="6654" max="6900" width="9.140625" style="338"/>
    <col min="6901" max="6902" width="10.7109375" style="338" customWidth="1"/>
    <col min="6903" max="6903" width="49.85546875" style="338" customWidth="1"/>
    <col min="6904" max="6904" width="14.7109375" style="338" customWidth="1"/>
    <col min="6905" max="6905" width="12.7109375" style="338" customWidth="1"/>
    <col min="6906" max="6907" width="15.7109375" style="338" customWidth="1"/>
    <col min="6908" max="6908" width="10.5703125" style="338" customWidth="1"/>
    <col min="6909" max="6909" width="0" style="338" hidden="1" customWidth="1"/>
    <col min="6910" max="7156" width="9.140625" style="338"/>
    <col min="7157" max="7158" width="10.7109375" style="338" customWidth="1"/>
    <col min="7159" max="7159" width="49.85546875" style="338" customWidth="1"/>
    <col min="7160" max="7160" width="14.7109375" style="338" customWidth="1"/>
    <col min="7161" max="7161" width="12.7109375" style="338" customWidth="1"/>
    <col min="7162" max="7163" width="15.7109375" style="338" customWidth="1"/>
    <col min="7164" max="7164" width="10.5703125" style="338" customWidth="1"/>
    <col min="7165" max="7165" width="0" style="338" hidden="1" customWidth="1"/>
    <col min="7166" max="7412" width="9.140625" style="338"/>
    <col min="7413" max="7414" width="10.7109375" style="338" customWidth="1"/>
    <col min="7415" max="7415" width="49.85546875" style="338" customWidth="1"/>
    <col min="7416" max="7416" width="14.7109375" style="338" customWidth="1"/>
    <col min="7417" max="7417" width="12.7109375" style="338" customWidth="1"/>
    <col min="7418" max="7419" width="15.7109375" style="338" customWidth="1"/>
    <col min="7420" max="7420" width="10.5703125" style="338" customWidth="1"/>
    <col min="7421" max="7421" width="0" style="338" hidden="1" customWidth="1"/>
    <col min="7422" max="7668" width="9.140625" style="338"/>
    <col min="7669" max="7670" width="10.7109375" style="338" customWidth="1"/>
    <col min="7671" max="7671" width="49.85546875" style="338" customWidth="1"/>
    <col min="7672" max="7672" width="14.7109375" style="338" customWidth="1"/>
    <col min="7673" max="7673" width="12.7109375" style="338" customWidth="1"/>
    <col min="7674" max="7675" width="15.7109375" style="338" customWidth="1"/>
    <col min="7676" max="7676" width="10.5703125" style="338" customWidth="1"/>
    <col min="7677" max="7677" width="0" style="338" hidden="1" customWidth="1"/>
    <col min="7678" max="7924" width="9.140625" style="338"/>
    <col min="7925" max="7926" width="10.7109375" style="338" customWidth="1"/>
    <col min="7927" max="7927" width="49.85546875" style="338" customWidth="1"/>
    <col min="7928" max="7928" width="14.7109375" style="338" customWidth="1"/>
    <col min="7929" max="7929" width="12.7109375" style="338" customWidth="1"/>
    <col min="7930" max="7931" width="15.7109375" style="338" customWidth="1"/>
    <col min="7932" max="7932" width="10.5703125" style="338" customWidth="1"/>
    <col min="7933" max="7933" width="0" style="338" hidden="1" customWidth="1"/>
    <col min="7934" max="8180" width="9.140625" style="338"/>
    <col min="8181" max="8182" width="10.7109375" style="338" customWidth="1"/>
    <col min="8183" max="8183" width="49.85546875" style="338" customWidth="1"/>
    <col min="8184" max="8184" width="14.7109375" style="338" customWidth="1"/>
    <col min="8185" max="8185" width="12.7109375" style="338" customWidth="1"/>
    <col min="8186" max="8187" width="15.7109375" style="338" customWidth="1"/>
    <col min="8188" max="8188" width="10.5703125" style="338" customWidth="1"/>
    <col min="8189" max="8189" width="0" style="338" hidden="1" customWidth="1"/>
    <col min="8190" max="8436" width="9.140625" style="338"/>
    <col min="8437" max="8438" width="10.7109375" style="338" customWidth="1"/>
    <col min="8439" max="8439" width="49.85546875" style="338" customWidth="1"/>
    <col min="8440" max="8440" width="14.7109375" style="338" customWidth="1"/>
    <col min="8441" max="8441" width="12.7109375" style="338" customWidth="1"/>
    <col min="8442" max="8443" width="15.7109375" style="338" customWidth="1"/>
    <col min="8444" max="8444" width="10.5703125" style="338" customWidth="1"/>
    <col min="8445" max="8445" width="0" style="338" hidden="1" customWidth="1"/>
    <col min="8446" max="8692" width="9.140625" style="338"/>
    <col min="8693" max="8694" width="10.7109375" style="338" customWidth="1"/>
    <col min="8695" max="8695" width="49.85546875" style="338" customWidth="1"/>
    <col min="8696" max="8696" width="14.7109375" style="338" customWidth="1"/>
    <col min="8697" max="8697" width="12.7109375" style="338" customWidth="1"/>
    <col min="8698" max="8699" width="15.7109375" style="338" customWidth="1"/>
    <col min="8700" max="8700" width="10.5703125" style="338" customWidth="1"/>
    <col min="8701" max="8701" width="0" style="338" hidden="1" customWidth="1"/>
    <col min="8702" max="8948" width="9.140625" style="338"/>
    <col min="8949" max="8950" width="10.7109375" style="338" customWidth="1"/>
    <col min="8951" max="8951" width="49.85546875" style="338" customWidth="1"/>
    <col min="8952" max="8952" width="14.7109375" style="338" customWidth="1"/>
    <col min="8953" max="8953" width="12.7109375" style="338" customWidth="1"/>
    <col min="8954" max="8955" width="15.7109375" style="338" customWidth="1"/>
    <col min="8956" max="8956" width="10.5703125" style="338" customWidth="1"/>
    <col min="8957" max="8957" width="0" style="338" hidden="1" customWidth="1"/>
    <col min="8958" max="9204" width="9.140625" style="338"/>
    <col min="9205" max="9206" width="10.7109375" style="338" customWidth="1"/>
    <col min="9207" max="9207" width="49.85546875" style="338" customWidth="1"/>
    <col min="9208" max="9208" width="14.7109375" style="338" customWidth="1"/>
    <col min="9209" max="9209" width="12.7109375" style="338" customWidth="1"/>
    <col min="9210" max="9211" width="15.7109375" style="338" customWidth="1"/>
    <col min="9212" max="9212" width="10.5703125" style="338" customWidth="1"/>
    <col min="9213" max="9213" width="0" style="338" hidden="1" customWidth="1"/>
    <col min="9214" max="9460" width="9.140625" style="338"/>
    <col min="9461" max="9462" width="10.7109375" style="338" customWidth="1"/>
    <col min="9463" max="9463" width="49.85546875" style="338" customWidth="1"/>
    <col min="9464" max="9464" width="14.7109375" style="338" customWidth="1"/>
    <col min="9465" max="9465" width="12.7109375" style="338" customWidth="1"/>
    <col min="9466" max="9467" width="15.7109375" style="338" customWidth="1"/>
    <col min="9468" max="9468" width="10.5703125" style="338" customWidth="1"/>
    <col min="9469" max="9469" width="0" style="338" hidden="1" customWidth="1"/>
    <col min="9470" max="9716" width="9.140625" style="338"/>
    <col min="9717" max="9718" width="10.7109375" style="338" customWidth="1"/>
    <col min="9719" max="9719" width="49.85546875" style="338" customWidth="1"/>
    <col min="9720" max="9720" width="14.7109375" style="338" customWidth="1"/>
    <col min="9721" max="9721" width="12.7109375" style="338" customWidth="1"/>
    <col min="9722" max="9723" width="15.7109375" style="338" customWidth="1"/>
    <col min="9724" max="9724" width="10.5703125" style="338" customWidth="1"/>
    <col min="9725" max="9725" width="0" style="338" hidden="1" customWidth="1"/>
    <col min="9726" max="9972" width="9.140625" style="338"/>
    <col min="9973" max="9974" width="10.7109375" style="338" customWidth="1"/>
    <col min="9975" max="9975" width="49.85546875" style="338" customWidth="1"/>
    <col min="9976" max="9976" width="14.7109375" style="338" customWidth="1"/>
    <col min="9977" max="9977" width="12.7109375" style="338" customWidth="1"/>
    <col min="9978" max="9979" width="15.7109375" style="338" customWidth="1"/>
    <col min="9980" max="9980" width="10.5703125" style="338" customWidth="1"/>
    <col min="9981" max="9981" width="0" style="338" hidden="1" customWidth="1"/>
    <col min="9982" max="10228" width="9.140625" style="338"/>
    <col min="10229" max="10230" width="10.7109375" style="338" customWidth="1"/>
    <col min="10231" max="10231" width="49.85546875" style="338" customWidth="1"/>
    <col min="10232" max="10232" width="14.7109375" style="338" customWidth="1"/>
    <col min="10233" max="10233" width="12.7109375" style="338" customWidth="1"/>
    <col min="10234" max="10235" width="15.7109375" style="338" customWidth="1"/>
    <col min="10236" max="10236" width="10.5703125" style="338" customWidth="1"/>
    <col min="10237" max="10237" width="0" style="338" hidden="1" customWidth="1"/>
    <col min="10238" max="10484" width="9.140625" style="338"/>
    <col min="10485" max="10486" width="10.7109375" style="338" customWidth="1"/>
    <col min="10487" max="10487" width="49.85546875" style="338" customWidth="1"/>
    <col min="10488" max="10488" width="14.7109375" style="338" customWidth="1"/>
    <col min="10489" max="10489" width="12.7109375" style="338" customWidth="1"/>
    <col min="10490" max="10491" width="15.7109375" style="338" customWidth="1"/>
    <col min="10492" max="10492" width="10.5703125" style="338" customWidth="1"/>
    <col min="10493" max="10493" width="0" style="338" hidden="1" customWidth="1"/>
    <col min="10494" max="10740" width="9.140625" style="338"/>
    <col min="10741" max="10742" width="10.7109375" style="338" customWidth="1"/>
    <col min="10743" max="10743" width="49.85546875" style="338" customWidth="1"/>
    <col min="10744" max="10744" width="14.7109375" style="338" customWidth="1"/>
    <col min="10745" max="10745" width="12.7109375" style="338" customWidth="1"/>
    <col min="10746" max="10747" width="15.7109375" style="338" customWidth="1"/>
    <col min="10748" max="10748" width="10.5703125" style="338" customWidth="1"/>
    <col min="10749" max="10749" width="0" style="338" hidden="1" customWidth="1"/>
    <col min="10750" max="10996" width="9.140625" style="338"/>
    <col min="10997" max="10998" width="10.7109375" style="338" customWidth="1"/>
    <col min="10999" max="10999" width="49.85546875" style="338" customWidth="1"/>
    <col min="11000" max="11000" width="14.7109375" style="338" customWidth="1"/>
    <col min="11001" max="11001" width="12.7109375" style="338" customWidth="1"/>
    <col min="11002" max="11003" width="15.7109375" style="338" customWidth="1"/>
    <col min="11004" max="11004" width="10.5703125" style="338" customWidth="1"/>
    <col min="11005" max="11005" width="0" style="338" hidden="1" customWidth="1"/>
    <col min="11006" max="11252" width="9.140625" style="338"/>
    <col min="11253" max="11254" width="10.7109375" style="338" customWidth="1"/>
    <col min="11255" max="11255" width="49.85546875" style="338" customWidth="1"/>
    <col min="11256" max="11256" width="14.7109375" style="338" customWidth="1"/>
    <col min="11257" max="11257" width="12.7109375" style="338" customWidth="1"/>
    <col min="11258" max="11259" width="15.7109375" style="338" customWidth="1"/>
    <col min="11260" max="11260" width="10.5703125" style="338" customWidth="1"/>
    <col min="11261" max="11261" width="0" style="338" hidden="1" customWidth="1"/>
    <col min="11262" max="11508" width="9.140625" style="338"/>
    <col min="11509" max="11510" width="10.7109375" style="338" customWidth="1"/>
    <col min="11511" max="11511" width="49.85546875" style="338" customWidth="1"/>
    <col min="11512" max="11512" width="14.7109375" style="338" customWidth="1"/>
    <col min="11513" max="11513" width="12.7109375" style="338" customWidth="1"/>
    <col min="11514" max="11515" width="15.7109375" style="338" customWidth="1"/>
    <col min="11516" max="11516" width="10.5703125" style="338" customWidth="1"/>
    <col min="11517" max="11517" width="0" style="338" hidden="1" customWidth="1"/>
    <col min="11518" max="11764" width="9.140625" style="338"/>
    <col min="11765" max="11766" width="10.7109375" style="338" customWidth="1"/>
    <col min="11767" max="11767" width="49.85546875" style="338" customWidth="1"/>
    <col min="11768" max="11768" width="14.7109375" style="338" customWidth="1"/>
    <col min="11769" max="11769" width="12.7109375" style="338" customWidth="1"/>
    <col min="11770" max="11771" width="15.7109375" style="338" customWidth="1"/>
    <col min="11772" max="11772" width="10.5703125" style="338" customWidth="1"/>
    <col min="11773" max="11773" width="0" style="338" hidden="1" customWidth="1"/>
    <col min="11774" max="12020" width="9.140625" style="338"/>
    <col min="12021" max="12022" width="10.7109375" style="338" customWidth="1"/>
    <col min="12023" max="12023" width="49.85546875" style="338" customWidth="1"/>
    <col min="12024" max="12024" width="14.7109375" style="338" customWidth="1"/>
    <col min="12025" max="12025" width="12.7109375" style="338" customWidth="1"/>
    <col min="12026" max="12027" width="15.7109375" style="338" customWidth="1"/>
    <col min="12028" max="12028" width="10.5703125" style="338" customWidth="1"/>
    <col min="12029" max="12029" width="0" style="338" hidden="1" customWidth="1"/>
    <col min="12030" max="12276" width="9.140625" style="338"/>
    <col min="12277" max="12278" width="10.7109375" style="338" customWidth="1"/>
    <col min="12279" max="12279" width="49.85546875" style="338" customWidth="1"/>
    <col min="12280" max="12280" width="14.7109375" style="338" customWidth="1"/>
    <col min="12281" max="12281" width="12.7109375" style="338" customWidth="1"/>
    <col min="12282" max="12283" width="15.7109375" style="338" customWidth="1"/>
    <col min="12284" max="12284" width="10.5703125" style="338" customWidth="1"/>
    <col min="12285" max="12285" width="0" style="338" hidden="1" customWidth="1"/>
    <col min="12286" max="12532" width="9.140625" style="338"/>
    <col min="12533" max="12534" width="10.7109375" style="338" customWidth="1"/>
    <col min="12535" max="12535" width="49.85546875" style="338" customWidth="1"/>
    <col min="12536" max="12536" width="14.7109375" style="338" customWidth="1"/>
    <col min="12537" max="12537" width="12.7109375" style="338" customWidth="1"/>
    <col min="12538" max="12539" width="15.7109375" style="338" customWidth="1"/>
    <col min="12540" max="12540" width="10.5703125" style="338" customWidth="1"/>
    <col min="12541" max="12541" width="0" style="338" hidden="1" customWidth="1"/>
    <col min="12542" max="12788" width="9.140625" style="338"/>
    <col min="12789" max="12790" width="10.7109375" style="338" customWidth="1"/>
    <col min="12791" max="12791" width="49.85546875" style="338" customWidth="1"/>
    <col min="12792" max="12792" width="14.7109375" style="338" customWidth="1"/>
    <col min="12793" max="12793" width="12.7109375" style="338" customWidth="1"/>
    <col min="12794" max="12795" width="15.7109375" style="338" customWidth="1"/>
    <col min="12796" max="12796" width="10.5703125" style="338" customWidth="1"/>
    <col min="12797" max="12797" width="0" style="338" hidden="1" customWidth="1"/>
    <col min="12798" max="13044" width="9.140625" style="338"/>
    <col min="13045" max="13046" width="10.7109375" style="338" customWidth="1"/>
    <col min="13047" max="13047" width="49.85546875" style="338" customWidth="1"/>
    <col min="13048" max="13048" width="14.7109375" style="338" customWidth="1"/>
    <col min="13049" max="13049" width="12.7109375" style="338" customWidth="1"/>
    <col min="13050" max="13051" width="15.7109375" style="338" customWidth="1"/>
    <col min="13052" max="13052" width="10.5703125" style="338" customWidth="1"/>
    <col min="13053" max="13053" width="0" style="338" hidden="1" customWidth="1"/>
    <col min="13054" max="13300" width="9.140625" style="338"/>
    <col min="13301" max="13302" width="10.7109375" style="338" customWidth="1"/>
    <col min="13303" max="13303" width="49.85546875" style="338" customWidth="1"/>
    <col min="13304" max="13304" width="14.7109375" style="338" customWidth="1"/>
    <col min="13305" max="13305" width="12.7109375" style="338" customWidth="1"/>
    <col min="13306" max="13307" width="15.7109375" style="338" customWidth="1"/>
    <col min="13308" max="13308" width="10.5703125" style="338" customWidth="1"/>
    <col min="13309" max="13309" width="0" style="338" hidden="1" customWidth="1"/>
    <col min="13310" max="13556" width="9.140625" style="338"/>
    <col min="13557" max="13558" width="10.7109375" style="338" customWidth="1"/>
    <col min="13559" max="13559" width="49.85546875" style="338" customWidth="1"/>
    <col min="13560" max="13560" width="14.7109375" style="338" customWidth="1"/>
    <col min="13561" max="13561" width="12.7109375" style="338" customWidth="1"/>
    <col min="13562" max="13563" width="15.7109375" style="338" customWidth="1"/>
    <col min="13564" max="13564" width="10.5703125" style="338" customWidth="1"/>
    <col min="13565" max="13565" width="0" style="338" hidden="1" customWidth="1"/>
    <col min="13566" max="13812" width="9.140625" style="338"/>
    <col min="13813" max="13814" width="10.7109375" style="338" customWidth="1"/>
    <col min="13815" max="13815" width="49.85546875" style="338" customWidth="1"/>
    <col min="13816" max="13816" width="14.7109375" style="338" customWidth="1"/>
    <col min="13817" max="13817" width="12.7109375" style="338" customWidth="1"/>
    <col min="13818" max="13819" width="15.7109375" style="338" customWidth="1"/>
    <col min="13820" max="13820" width="10.5703125" style="338" customWidth="1"/>
    <col min="13821" max="13821" width="0" style="338" hidden="1" customWidth="1"/>
    <col min="13822" max="14068" width="9.140625" style="338"/>
    <col min="14069" max="14070" width="10.7109375" style="338" customWidth="1"/>
    <col min="14071" max="14071" width="49.85546875" style="338" customWidth="1"/>
    <col min="14072" max="14072" width="14.7109375" style="338" customWidth="1"/>
    <col min="14073" max="14073" width="12.7109375" style="338" customWidth="1"/>
    <col min="14074" max="14075" width="15.7109375" style="338" customWidth="1"/>
    <col min="14076" max="14076" width="10.5703125" style="338" customWidth="1"/>
    <col min="14077" max="14077" width="0" style="338" hidden="1" customWidth="1"/>
    <col min="14078" max="14324" width="9.140625" style="338"/>
    <col min="14325" max="14326" width="10.7109375" style="338" customWidth="1"/>
    <col min="14327" max="14327" width="49.85546875" style="338" customWidth="1"/>
    <col min="14328" max="14328" width="14.7109375" style="338" customWidth="1"/>
    <col min="14329" max="14329" width="12.7109375" style="338" customWidth="1"/>
    <col min="14330" max="14331" width="15.7109375" style="338" customWidth="1"/>
    <col min="14332" max="14332" width="10.5703125" style="338" customWidth="1"/>
    <col min="14333" max="14333" width="0" style="338" hidden="1" customWidth="1"/>
    <col min="14334" max="14580" width="9.140625" style="338"/>
    <col min="14581" max="14582" width="10.7109375" style="338" customWidth="1"/>
    <col min="14583" max="14583" width="49.85546875" style="338" customWidth="1"/>
    <col min="14584" max="14584" width="14.7109375" style="338" customWidth="1"/>
    <col min="14585" max="14585" width="12.7109375" style="338" customWidth="1"/>
    <col min="14586" max="14587" width="15.7109375" style="338" customWidth="1"/>
    <col min="14588" max="14588" width="10.5703125" style="338" customWidth="1"/>
    <col min="14589" max="14589" width="0" style="338" hidden="1" customWidth="1"/>
    <col min="14590" max="14836" width="9.140625" style="338"/>
    <col min="14837" max="14838" width="10.7109375" style="338" customWidth="1"/>
    <col min="14839" max="14839" width="49.85546875" style="338" customWidth="1"/>
    <col min="14840" max="14840" width="14.7109375" style="338" customWidth="1"/>
    <col min="14841" max="14841" width="12.7109375" style="338" customWidth="1"/>
    <col min="14842" max="14843" width="15.7109375" style="338" customWidth="1"/>
    <col min="14844" max="14844" width="10.5703125" style="338" customWidth="1"/>
    <col min="14845" max="14845" width="0" style="338" hidden="1" customWidth="1"/>
    <col min="14846" max="15092" width="9.140625" style="338"/>
    <col min="15093" max="15094" width="10.7109375" style="338" customWidth="1"/>
    <col min="15095" max="15095" width="49.85546875" style="338" customWidth="1"/>
    <col min="15096" max="15096" width="14.7109375" style="338" customWidth="1"/>
    <col min="15097" max="15097" width="12.7109375" style="338" customWidth="1"/>
    <col min="15098" max="15099" width="15.7109375" style="338" customWidth="1"/>
    <col min="15100" max="15100" width="10.5703125" style="338" customWidth="1"/>
    <col min="15101" max="15101" width="0" style="338" hidden="1" customWidth="1"/>
    <col min="15102" max="15348" width="9.140625" style="338"/>
    <col min="15349" max="15350" width="10.7109375" style="338" customWidth="1"/>
    <col min="15351" max="15351" width="49.85546875" style="338" customWidth="1"/>
    <col min="15352" max="15352" width="14.7109375" style="338" customWidth="1"/>
    <col min="15353" max="15353" width="12.7109375" style="338" customWidth="1"/>
    <col min="15354" max="15355" width="15.7109375" style="338" customWidth="1"/>
    <col min="15356" max="15356" width="10.5703125" style="338" customWidth="1"/>
    <col min="15357" max="15357" width="0" style="338" hidden="1" customWidth="1"/>
    <col min="15358" max="15604" width="9.140625" style="338"/>
    <col min="15605" max="15606" width="10.7109375" style="338" customWidth="1"/>
    <col min="15607" max="15607" width="49.85546875" style="338" customWidth="1"/>
    <col min="15608" max="15608" width="14.7109375" style="338" customWidth="1"/>
    <col min="15609" max="15609" width="12.7109375" style="338" customWidth="1"/>
    <col min="15610" max="15611" width="15.7109375" style="338" customWidth="1"/>
    <col min="15612" max="15612" width="10.5703125" style="338" customWidth="1"/>
    <col min="15613" max="15613" width="0" style="338" hidden="1" customWidth="1"/>
    <col min="15614" max="15860" width="9.140625" style="338"/>
    <col min="15861" max="15862" width="10.7109375" style="338" customWidth="1"/>
    <col min="15863" max="15863" width="49.85546875" style="338" customWidth="1"/>
    <col min="15864" max="15864" width="14.7109375" style="338" customWidth="1"/>
    <col min="15865" max="15865" width="12.7109375" style="338" customWidth="1"/>
    <col min="15866" max="15867" width="15.7109375" style="338" customWidth="1"/>
    <col min="15868" max="15868" width="10.5703125" style="338" customWidth="1"/>
    <col min="15869" max="15869" width="0" style="338" hidden="1" customWidth="1"/>
    <col min="15870" max="16116" width="9.140625" style="338"/>
    <col min="16117" max="16118" width="10.7109375" style="338" customWidth="1"/>
    <col min="16119" max="16119" width="49.85546875" style="338" customWidth="1"/>
    <col min="16120" max="16120" width="14.7109375" style="338" customWidth="1"/>
    <col min="16121" max="16121" width="12.7109375" style="338" customWidth="1"/>
    <col min="16122" max="16123" width="15.7109375" style="338" customWidth="1"/>
    <col min="16124" max="16124" width="10.5703125" style="338" customWidth="1"/>
    <col min="16125" max="16125" width="0" style="338" hidden="1" customWidth="1"/>
    <col min="16126" max="16384" width="9.140625" style="338"/>
  </cols>
  <sheetData>
    <row r="2" spans="1:8" s="312" customFormat="1" ht="15" customHeight="1">
      <c r="B2" s="313" t="s">
        <v>362</v>
      </c>
      <c r="C2" s="314" t="s">
        <v>704</v>
      </c>
      <c r="D2" s="315"/>
      <c r="E2" s="316"/>
      <c r="F2" s="317"/>
      <c r="G2" s="318"/>
      <c r="H2" s="319"/>
    </row>
    <row r="3" spans="1:8" s="312" customFormat="1" ht="27" customHeight="1">
      <c r="B3" s="313" t="s">
        <v>361</v>
      </c>
      <c r="C3" s="707" t="s">
        <v>705</v>
      </c>
      <c r="D3" s="707"/>
      <c r="E3" s="707"/>
      <c r="F3" s="707"/>
      <c r="G3" s="318"/>
      <c r="H3" s="319"/>
    </row>
    <row r="4" spans="1:8" s="312" customFormat="1" ht="30" customHeight="1">
      <c r="B4" s="313" t="s">
        <v>706</v>
      </c>
      <c r="C4" s="707" t="s">
        <v>707</v>
      </c>
      <c r="D4" s="707"/>
      <c r="E4" s="707"/>
      <c r="F4" s="707"/>
      <c r="G4" s="318"/>
      <c r="H4" s="319"/>
    </row>
    <row r="5" spans="1:8" s="312" customFormat="1" ht="15" customHeight="1">
      <c r="B5" s="313" t="s">
        <v>360</v>
      </c>
      <c r="C5" s="708" t="s">
        <v>708</v>
      </c>
      <c r="D5" s="708"/>
      <c r="E5" s="708"/>
      <c r="F5" s="708"/>
      <c r="G5" s="318"/>
      <c r="H5" s="319"/>
    </row>
    <row r="6" spans="1:8" s="312" customFormat="1" ht="36" customHeight="1">
      <c r="B6" s="313" t="s">
        <v>359</v>
      </c>
      <c r="C6" s="320"/>
      <c r="D6" s="709" t="s">
        <v>709</v>
      </c>
      <c r="E6" s="709"/>
      <c r="F6" s="709"/>
      <c r="G6" s="709"/>
      <c r="H6" s="709"/>
    </row>
    <row r="7" spans="1:8" s="321" customFormat="1" ht="9.9499999999999993" customHeight="1">
      <c r="B7" s="322"/>
      <c r="C7" s="322"/>
      <c r="D7" s="323"/>
      <c r="E7" s="322"/>
      <c r="F7" s="324"/>
      <c r="G7" s="325"/>
      <c r="H7" s="326"/>
    </row>
    <row r="8" spans="1:8" s="327" customFormat="1" ht="32.1" customHeight="1" thickBot="1">
      <c r="B8" s="328" t="s">
        <v>199</v>
      </c>
      <c r="C8" s="328" t="s">
        <v>200</v>
      </c>
      <c r="D8" s="329" t="s">
        <v>201</v>
      </c>
      <c r="E8" s="328" t="s">
        <v>202</v>
      </c>
      <c r="F8" s="330" t="s">
        <v>203</v>
      </c>
      <c r="G8" s="331" t="s">
        <v>204</v>
      </c>
      <c r="H8" s="331" t="s">
        <v>205</v>
      </c>
    </row>
    <row r="9" spans="1:8" s="332" customFormat="1" ht="15">
      <c r="B9" s="333"/>
      <c r="C9" s="333"/>
      <c r="D9" s="334"/>
      <c r="E9" s="333"/>
      <c r="F9" s="335"/>
      <c r="G9" s="336"/>
      <c r="H9" s="337"/>
    </row>
    <row r="10" spans="1:8">
      <c r="D10" s="340" t="s">
        <v>710</v>
      </c>
      <c r="G10" s="342" t="s">
        <v>711</v>
      </c>
      <c r="H10" s="343">
        <f>SUM(H14:H16)</f>
        <v>0</v>
      </c>
    </row>
    <row r="11" spans="1:8" s="344" customFormat="1">
      <c r="B11" s="345"/>
      <c r="C11" s="345"/>
      <c r="D11" s="346"/>
      <c r="E11" s="345"/>
      <c r="F11" s="317"/>
    </row>
    <row r="12" spans="1:8">
      <c r="D12" s="340" t="s">
        <v>712</v>
      </c>
      <c r="G12" s="338"/>
      <c r="H12" s="344"/>
    </row>
    <row r="13" spans="1:8">
      <c r="D13" s="340"/>
      <c r="G13" s="338"/>
      <c r="H13" s="344"/>
    </row>
    <row r="14" spans="1:8" s="355" customFormat="1" ht="25.5">
      <c r="A14" s="347"/>
      <c r="B14" s="348" t="s">
        <v>209</v>
      </c>
      <c r="C14" s="349" t="s">
        <v>713</v>
      </c>
      <c r="D14" s="350" t="s">
        <v>714</v>
      </c>
      <c r="E14" s="351" t="s">
        <v>611</v>
      </c>
      <c r="F14" s="352">
        <v>10</v>
      </c>
      <c r="G14" s="353"/>
      <c r="H14" s="354">
        <f>F14*G14</f>
        <v>0</v>
      </c>
    </row>
    <row r="15" spans="1:8" s="355" customFormat="1">
      <c r="A15" s="347"/>
      <c r="B15" s="348" t="s">
        <v>211</v>
      </c>
      <c r="C15" s="349" t="s">
        <v>715</v>
      </c>
      <c r="D15" s="350" t="s">
        <v>716</v>
      </c>
      <c r="E15" s="356" t="s">
        <v>652</v>
      </c>
      <c r="F15" s="352">
        <v>167</v>
      </c>
      <c r="G15" s="353"/>
      <c r="H15" s="354">
        <f>F15*G15</f>
        <v>0</v>
      </c>
    </row>
    <row r="16" spans="1:8" s="355" customFormat="1">
      <c r="A16" s="347"/>
      <c r="B16" s="348"/>
      <c r="C16" s="349"/>
      <c r="D16" s="350"/>
      <c r="E16" s="351"/>
      <c r="F16" s="352"/>
      <c r="G16" s="353"/>
      <c r="H16" s="354"/>
    </row>
    <row r="17" spans="1:8">
      <c r="A17" s="357"/>
      <c r="B17" s="358"/>
      <c r="C17" s="358"/>
      <c r="D17" s="359" t="s">
        <v>717</v>
      </c>
      <c r="E17" s="358"/>
      <c r="G17" s="342"/>
      <c r="H17" s="360">
        <f>+SUM(H18:H24)</f>
        <v>0</v>
      </c>
    </row>
    <row r="18" spans="1:8" s="344" customFormat="1">
      <c r="A18" s="362"/>
      <c r="B18" s="363"/>
      <c r="C18" s="363"/>
      <c r="D18" s="359"/>
      <c r="E18" s="363"/>
      <c r="F18" s="317"/>
      <c r="G18" s="364"/>
      <c r="H18" s="360"/>
    </row>
    <row r="19" spans="1:8" s="355" customFormat="1" ht="51">
      <c r="B19" s="365" t="s">
        <v>209</v>
      </c>
      <c r="C19" s="366" t="s">
        <v>719</v>
      </c>
      <c r="D19" s="350" t="s">
        <v>720</v>
      </c>
      <c r="E19" s="366" t="s">
        <v>607</v>
      </c>
      <c r="F19" s="317">
        <v>525</v>
      </c>
      <c r="G19" s="367"/>
      <c r="H19" s="368">
        <f t="shared" ref="H19:H24" si="0">F19*G19</f>
        <v>0</v>
      </c>
    </row>
    <row r="20" spans="1:8" s="355" customFormat="1" ht="38.25">
      <c r="B20" s="365" t="s">
        <v>214</v>
      </c>
      <c r="C20" s="366" t="s">
        <v>721</v>
      </c>
      <c r="D20" s="350" t="s">
        <v>722</v>
      </c>
      <c r="E20" s="366" t="s">
        <v>655</v>
      </c>
      <c r="F20" s="317">
        <v>250</v>
      </c>
      <c r="G20" s="367"/>
      <c r="H20" s="368">
        <f t="shared" si="0"/>
        <v>0</v>
      </c>
    </row>
    <row r="21" spans="1:8" s="355" customFormat="1" ht="51">
      <c r="B21" s="365" t="s">
        <v>301</v>
      </c>
      <c r="C21" s="366" t="s">
        <v>723</v>
      </c>
      <c r="D21" s="350" t="s">
        <v>724</v>
      </c>
      <c r="E21" s="366" t="s">
        <v>607</v>
      </c>
      <c r="F21" s="317">
        <v>47</v>
      </c>
      <c r="G21" s="367"/>
      <c r="H21" s="368">
        <f t="shared" si="0"/>
        <v>0</v>
      </c>
    </row>
    <row r="22" spans="1:8" s="355" customFormat="1" ht="63.75">
      <c r="B22" s="365" t="s">
        <v>302</v>
      </c>
      <c r="C22" s="366" t="s">
        <v>725</v>
      </c>
      <c r="D22" s="350" t="s">
        <v>500</v>
      </c>
      <c r="E22" s="366" t="s">
        <v>607</v>
      </c>
      <c r="F22" s="317">
        <v>120</v>
      </c>
      <c r="G22" s="367"/>
      <c r="H22" s="368">
        <f>F22*G22</f>
        <v>0</v>
      </c>
    </row>
    <row r="23" spans="1:8" s="355" customFormat="1" ht="89.25">
      <c r="B23" s="365" t="s">
        <v>303</v>
      </c>
      <c r="C23" s="366" t="s">
        <v>726</v>
      </c>
      <c r="D23" s="350" t="s">
        <v>659</v>
      </c>
      <c r="E23" s="366" t="s">
        <v>607</v>
      </c>
      <c r="F23" s="317">
        <v>330</v>
      </c>
      <c r="G23" s="367"/>
      <c r="H23" s="368">
        <f t="shared" si="0"/>
        <v>0</v>
      </c>
    </row>
    <row r="24" spans="1:8" s="355" customFormat="1" ht="25.5">
      <c r="B24" s="365" t="s">
        <v>0</v>
      </c>
      <c r="C24" s="366" t="s">
        <v>727</v>
      </c>
      <c r="D24" s="350" t="s">
        <v>660</v>
      </c>
      <c r="E24" s="366" t="s">
        <v>607</v>
      </c>
      <c r="F24" s="317">
        <v>200</v>
      </c>
      <c r="G24" s="367"/>
      <c r="H24" s="368">
        <f t="shared" si="0"/>
        <v>0</v>
      </c>
    </row>
    <row r="25" spans="1:8" s="344" customFormat="1">
      <c r="A25" s="362"/>
      <c r="B25" s="363"/>
      <c r="C25" s="363"/>
      <c r="D25" s="369"/>
      <c r="E25" s="363"/>
      <c r="F25" s="370"/>
      <c r="G25" s="367"/>
      <c r="H25" s="371"/>
    </row>
    <row r="26" spans="1:8">
      <c r="D26" s="346" t="s">
        <v>728</v>
      </c>
      <c r="G26" s="372" t="s">
        <v>729</v>
      </c>
      <c r="H26" s="373">
        <f>+SUM(H28:H67)</f>
        <v>0</v>
      </c>
    </row>
    <row r="27" spans="1:8" s="344" customFormat="1">
      <c r="B27" s="345"/>
      <c r="C27" s="345"/>
      <c r="D27" s="346"/>
      <c r="E27" s="345"/>
      <c r="F27" s="317"/>
      <c r="G27" s="343"/>
      <c r="H27" s="373"/>
    </row>
    <row r="28" spans="1:8" s="344" customFormat="1">
      <c r="B28" s="345"/>
      <c r="C28" s="345"/>
      <c r="D28" s="374" t="s">
        <v>730</v>
      </c>
      <c r="E28" s="345"/>
      <c r="F28" s="317"/>
      <c r="G28" s="343"/>
      <c r="H28" s="373"/>
    </row>
    <row r="29" spans="1:8" s="344" customFormat="1">
      <c r="B29" s="345"/>
      <c r="C29" s="345"/>
      <c r="D29" s="346"/>
      <c r="E29" s="345"/>
      <c r="F29" s="317"/>
      <c r="G29" s="343"/>
      <c r="H29" s="373"/>
    </row>
    <row r="30" spans="1:8" s="355" customFormat="1" ht="51">
      <c r="B30" s="348" t="s">
        <v>211</v>
      </c>
      <c r="C30" s="349" t="s">
        <v>731</v>
      </c>
      <c r="D30" s="375" t="s">
        <v>732</v>
      </c>
      <c r="E30" s="349"/>
      <c r="F30" s="376"/>
      <c r="G30" s="377"/>
      <c r="H30" s="368"/>
    </row>
    <row r="31" spans="1:8" s="355" customFormat="1">
      <c r="B31" s="348"/>
      <c r="C31" s="349"/>
      <c r="D31" s="375" t="s">
        <v>733</v>
      </c>
      <c r="E31" s="349" t="s">
        <v>652</v>
      </c>
      <c r="F31" s="376">
        <v>167</v>
      </c>
      <c r="G31" s="377"/>
      <c r="H31" s="368">
        <f>F31*G31</f>
        <v>0</v>
      </c>
    </row>
    <row r="32" spans="1:8" s="355" customFormat="1">
      <c r="B32" s="348"/>
      <c r="C32" s="349"/>
      <c r="D32" s="375"/>
      <c r="E32" s="349"/>
      <c r="F32" s="376"/>
      <c r="G32" s="377"/>
      <c r="H32" s="368"/>
    </row>
    <row r="33" spans="2:8" s="355" customFormat="1" ht="63.75">
      <c r="B33" s="378" t="s">
        <v>2</v>
      </c>
      <c r="C33" s="379" t="s">
        <v>734</v>
      </c>
      <c r="D33" s="380" t="s">
        <v>735</v>
      </c>
      <c r="E33" s="379" t="s">
        <v>212</v>
      </c>
      <c r="F33" s="381">
        <v>5</v>
      </c>
      <c r="G33" s="382"/>
      <c r="H33" s="383">
        <f>ROUND(F33*G33,2)</f>
        <v>0</v>
      </c>
    </row>
    <row r="34" spans="2:8" s="355" customFormat="1">
      <c r="B34" s="378"/>
      <c r="C34" s="379"/>
      <c r="D34" s="380"/>
      <c r="E34" s="379"/>
      <c r="F34" s="381"/>
      <c r="G34" s="382"/>
      <c r="H34" s="383"/>
    </row>
    <row r="35" spans="2:8" s="355" customFormat="1" ht="51">
      <c r="B35" s="348" t="s">
        <v>3</v>
      </c>
      <c r="C35" s="349" t="s">
        <v>736</v>
      </c>
      <c r="D35" s="375" t="s">
        <v>737</v>
      </c>
      <c r="E35" s="349" t="s">
        <v>652</v>
      </c>
      <c r="F35" s="376">
        <v>5</v>
      </c>
      <c r="G35" s="377"/>
      <c r="H35" s="368">
        <f>F35*G35</f>
        <v>0</v>
      </c>
    </row>
    <row r="36" spans="2:8" s="355" customFormat="1">
      <c r="B36" s="384"/>
      <c r="C36" s="385"/>
      <c r="D36" s="375" t="s">
        <v>738</v>
      </c>
    </row>
    <row r="37" spans="2:8" s="355" customFormat="1">
      <c r="B37" s="384"/>
      <c r="C37" s="385"/>
      <c r="D37" s="375"/>
    </row>
    <row r="38" spans="2:8" s="355" customFormat="1" ht="38.25">
      <c r="B38" s="384" t="s">
        <v>209</v>
      </c>
      <c r="C38" s="385"/>
      <c r="D38" s="380" t="s">
        <v>739</v>
      </c>
      <c r="E38" s="379" t="s">
        <v>212</v>
      </c>
      <c r="F38" s="381">
        <v>1</v>
      </c>
      <c r="G38" s="382"/>
      <c r="H38" s="383">
        <f>F38*G38</f>
        <v>0</v>
      </c>
    </row>
    <row r="39" spans="2:8" s="355" customFormat="1">
      <c r="B39" s="384"/>
      <c r="C39" s="385"/>
      <c r="D39" s="375"/>
    </row>
    <row r="40" spans="2:8" s="355" customFormat="1">
      <c r="B40" s="384"/>
      <c r="C40" s="385"/>
      <c r="D40" s="375"/>
    </row>
    <row r="41" spans="2:8" s="355" customFormat="1">
      <c r="B41" s="384"/>
      <c r="C41" s="385"/>
      <c r="D41" s="375"/>
    </row>
    <row r="42" spans="2:8" s="355" customFormat="1">
      <c r="B42" s="348"/>
      <c r="C42" s="349"/>
      <c r="D42" s="375"/>
      <c r="E42" s="349"/>
      <c r="F42" s="376"/>
      <c r="G42" s="377"/>
      <c r="H42" s="368"/>
    </row>
    <row r="43" spans="2:8" s="344" customFormat="1">
      <c r="B43" s="345"/>
      <c r="C43" s="345"/>
      <c r="D43" s="374" t="s">
        <v>740</v>
      </c>
      <c r="E43" s="345"/>
      <c r="F43" s="317"/>
      <c r="G43" s="343"/>
      <c r="H43" s="373"/>
    </row>
    <row r="44" spans="2:8" s="344" customFormat="1">
      <c r="B44" s="345"/>
      <c r="C44" s="345"/>
      <c r="D44" s="346"/>
      <c r="E44" s="345"/>
      <c r="F44" s="317"/>
      <c r="G44" s="343"/>
      <c r="H44" s="373"/>
    </row>
    <row r="45" spans="2:8" s="355" customFormat="1" ht="25.5">
      <c r="B45" s="348" t="s">
        <v>214</v>
      </c>
      <c r="C45" s="349" t="s">
        <v>741</v>
      </c>
      <c r="D45" s="375" t="s">
        <v>742</v>
      </c>
      <c r="E45" s="349"/>
      <c r="F45" s="376"/>
      <c r="G45" s="377"/>
      <c r="H45" s="368"/>
    </row>
    <row r="46" spans="2:8" s="355" customFormat="1">
      <c r="B46" s="348"/>
      <c r="C46" s="349"/>
      <c r="D46" s="375" t="s">
        <v>743</v>
      </c>
      <c r="E46" s="349" t="s">
        <v>611</v>
      </c>
      <c r="F46" s="376">
        <v>10</v>
      </c>
      <c r="G46" s="377"/>
      <c r="H46" s="368">
        <f>F46*G46</f>
        <v>0</v>
      </c>
    </row>
    <row r="47" spans="2:8" s="355" customFormat="1">
      <c r="B47" s="349"/>
      <c r="C47" s="349"/>
      <c r="D47" s="375"/>
      <c r="E47" s="349"/>
      <c r="F47" s="376"/>
      <c r="G47" s="377"/>
      <c r="H47" s="368"/>
    </row>
    <row r="48" spans="2:8" s="344" customFormat="1">
      <c r="B48" s="345"/>
      <c r="C48" s="345"/>
      <c r="D48" s="374" t="s">
        <v>744</v>
      </c>
      <c r="E48" s="345"/>
      <c r="F48" s="317"/>
      <c r="G48" s="343"/>
      <c r="H48" s="373"/>
    </row>
    <row r="49" spans="2:8" s="344" customFormat="1">
      <c r="B49" s="345"/>
      <c r="C49" s="345"/>
      <c r="D49" s="346"/>
      <c r="E49" s="345"/>
      <c r="F49" s="317"/>
      <c r="G49" s="343"/>
      <c r="H49" s="373"/>
    </row>
    <row r="50" spans="2:8" s="355" customFormat="1" ht="38.25">
      <c r="B50" s="348" t="s">
        <v>214</v>
      </c>
      <c r="C50" s="349" t="s">
        <v>741</v>
      </c>
      <c r="D50" s="375" t="s">
        <v>745</v>
      </c>
      <c r="E50" s="349"/>
      <c r="F50" s="376"/>
      <c r="G50" s="377"/>
      <c r="H50" s="368"/>
    </row>
    <row r="51" spans="2:8" s="355" customFormat="1">
      <c r="B51" s="348"/>
      <c r="C51" s="349"/>
      <c r="D51" s="375" t="s">
        <v>746</v>
      </c>
      <c r="E51" s="349" t="s">
        <v>611</v>
      </c>
      <c r="F51" s="376">
        <v>1</v>
      </c>
      <c r="G51" s="377"/>
      <c r="H51" s="368">
        <f>F51*G51</f>
        <v>0</v>
      </c>
    </row>
    <row r="52" spans="2:8" s="355" customFormat="1">
      <c r="B52" s="348"/>
      <c r="C52" s="349"/>
      <c r="D52" s="375" t="s">
        <v>461</v>
      </c>
      <c r="E52" s="349" t="s">
        <v>611</v>
      </c>
      <c r="F52" s="376">
        <v>1</v>
      </c>
      <c r="G52" s="377"/>
      <c r="H52" s="368">
        <f>F52*G52</f>
        <v>0</v>
      </c>
    </row>
    <row r="53" spans="2:8" s="355" customFormat="1">
      <c r="B53" s="348"/>
      <c r="C53" s="349"/>
      <c r="D53" s="375" t="s">
        <v>747</v>
      </c>
      <c r="E53" s="349" t="s">
        <v>611</v>
      </c>
      <c r="F53" s="376">
        <v>1</v>
      </c>
      <c r="G53" s="377"/>
      <c r="H53" s="368">
        <f>F53*G53</f>
        <v>0</v>
      </c>
    </row>
    <row r="54" spans="2:8" s="355" customFormat="1" ht="38.25">
      <c r="B54" s="348" t="s">
        <v>214</v>
      </c>
      <c r="C54" s="349" t="s">
        <v>741</v>
      </c>
      <c r="D54" s="375" t="s">
        <v>748</v>
      </c>
      <c r="E54" s="349"/>
      <c r="F54" s="376"/>
      <c r="G54" s="377"/>
      <c r="H54" s="368"/>
    </row>
    <row r="55" spans="2:8" s="355" customFormat="1">
      <c r="B55" s="348"/>
      <c r="C55" s="349"/>
      <c r="D55" s="375" t="s">
        <v>746</v>
      </c>
      <c r="E55" s="349" t="s">
        <v>611</v>
      </c>
      <c r="F55" s="376">
        <v>3</v>
      </c>
      <c r="G55" s="377"/>
      <c r="H55" s="368">
        <f>F55*G55</f>
        <v>0</v>
      </c>
    </row>
    <row r="56" spans="2:8" s="355" customFormat="1">
      <c r="B56" s="348"/>
      <c r="C56" s="349"/>
      <c r="D56" s="375" t="s">
        <v>453</v>
      </c>
      <c r="E56" s="349" t="s">
        <v>611</v>
      </c>
      <c r="F56" s="376">
        <v>1</v>
      </c>
      <c r="G56" s="377"/>
      <c r="H56" s="368">
        <f>F56*G56</f>
        <v>0</v>
      </c>
    </row>
    <row r="57" spans="2:8" s="355" customFormat="1">
      <c r="B57" s="348"/>
      <c r="C57" s="349"/>
      <c r="D57" s="375" t="s">
        <v>461</v>
      </c>
      <c r="E57" s="349" t="s">
        <v>611</v>
      </c>
      <c r="F57" s="376">
        <v>2</v>
      </c>
      <c r="G57" s="377"/>
      <c r="H57" s="368">
        <f>F57*G57</f>
        <v>0</v>
      </c>
    </row>
    <row r="58" spans="2:8" s="355" customFormat="1">
      <c r="B58" s="348"/>
      <c r="C58" s="349"/>
      <c r="D58" s="375" t="s">
        <v>747</v>
      </c>
      <c r="E58" s="349" t="s">
        <v>611</v>
      </c>
      <c r="F58" s="376">
        <v>4</v>
      </c>
      <c r="G58" s="377"/>
      <c r="H58" s="368">
        <f>F58*G58</f>
        <v>0</v>
      </c>
    </row>
    <row r="59" spans="2:8" s="355" customFormat="1">
      <c r="B59" s="348"/>
      <c r="C59" s="349"/>
      <c r="D59" s="375" t="s">
        <v>749</v>
      </c>
      <c r="E59" s="349" t="s">
        <v>611</v>
      </c>
      <c r="F59" s="376">
        <v>1</v>
      </c>
      <c r="G59" s="377"/>
      <c r="H59" s="368">
        <f>F59*G59</f>
        <v>0</v>
      </c>
    </row>
    <row r="60" spans="2:8" s="355" customFormat="1">
      <c r="B60" s="348"/>
      <c r="C60" s="349"/>
      <c r="D60" s="375"/>
      <c r="E60" s="349"/>
      <c r="F60" s="376"/>
      <c r="G60" s="377"/>
      <c r="H60" s="368"/>
    </row>
    <row r="61" spans="2:8" s="344" customFormat="1">
      <c r="B61" s="345"/>
      <c r="C61" s="345"/>
      <c r="D61" s="374" t="s">
        <v>750</v>
      </c>
      <c r="E61" s="345"/>
      <c r="F61" s="317"/>
      <c r="G61" s="343"/>
      <c r="H61" s="373"/>
    </row>
    <row r="62" spans="2:8" s="344" customFormat="1">
      <c r="B62" s="345"/>
      <c r="C62" s="345"/>
      <c r="D62" s="374"/>
      <c r="E62" s="345"/>
      <c r="F62" s="317"/>
      <c r="G62" s="343"/>
      <c r="H62" s="373"/>
    </row>
    <row r="63" spans="2:8" s="355" customFormat="1" ht="53.25" customHeight="1">
      <c r="B63" s="348" t="s">
        <v>278</v>
      </c>
      <c r="C63" s="349" t="s">
        <v>751</v>
      </c>
      <c r="D63" s="375" t="s">
        <v>752</v>
      </c>
      <c r="E63" s="349" t="s">
        <v>611</v>
      </c>
      <c r="F63" s="376">
        <v>10</v>
      </c>
      <c r="G63" s="377"/>
      <c r="H63" s="368">
        <f>F63*G63</f>
        <v>0</v>
      </c>
    </row>
    <row r="64" spans="2:8" s="355" customFormat="1">
      <c r="B64" s="348"/>
      <c r="C64" s="349"/>
      <c r="D64" s="375"/>
      <c r="E64" s="349"/>
      <c r="F64" s="376"/>
      <c r="G64" s="377"/>
      <c r="H64" s="368"/>
    </row>
    <row r="65" spans="2:8" s="355" customFormat="1">
      <c r="B65" s="339"/>
      <c r="C65" s="339"/>
      <c r="D65" s="346" t="s">
        <v>753</v>
      </c>
      <c r="E65" s="339"/>
      <c r="F65" s="341"/>
      <c r="G65" s="372" t="s">
        <v>754</v>
      </c>
      <c r="H65" s="373">
        <f>SUM(H67:H67)</f>
        <v>0</v>
      </c>
    </row>
    <row r="66" spans="2:8" s="355" customFormat="1">
      <c r="B66" s="339"/>
      <c r="C66" s="339"/>
      <c r="D66" s="346"/>
      <c r="E66" s="339"/>
      <c r="F66" s="341"/>
      <c r="G66" s="372"/>
      <c r="H66" s="373"/>
    </row>
    <row r="67" spans="2:8" s="355" customFormat="1" ht="76.5">
      <c r="B67" s="356" t="s">
        <v>209</v>
      </c>
      <c r="C67" s="349" t="s">
        <v>755</v>
      </c>
      <c r="D67" s="350" t="s">
        <v>756</v>
      </c>
      <c r="E67" s="386" t="s">
        <v>607</v>
      </c>
      <c r="F67" s="317">
        <v>5.5</v>
      </c>
      <c r="G67" s="387"/>
      <c r="H67" s="368">
        <f>F67*G67</f>
        <v>0</v>
      </c>
    </row>
    <row r="68" spans="2:8" s="344" customFormat="1">
      <c r="B68" s="345"/>
      <c r="C68" s="345"/>
      <c r="D68" s="361"/>
      <c r="E68" s="345"/>
      <c r="F68" s="341"/>
      <c r="G68" s="377"/>
      <c r="H68" s="368"/>
    </row>
    <row r="69" spans="2:8">
      <c r="D69" s="346" t="s">
        <v>757</v>
      </c>
      <c r="G69" s="372" t="s">
        <v>758</v>
      </c>
      <c r="H69" s="373">
        <f>SUM(H71:H76)</f>
        <v>0</v>
      </c>
    </row>
    <row r="70" spans="2:8">
      <c r="D70" s="346"/>
      <c r="G70" s="372"/>
      <c r="H70" s="373"/>
    </row>
    <row r="71" spans="2:8" s="355" customFormat="1">
      <c r="B71" s="365" t="s">
        <v>209</v>
      </c>
      <c r="C71" s="366" t="s">
        <v>755</v>
      </c>
      <c r="D71" s="350" t="s">
        <v>561</v>
      </c>
      <c r="E71" s="386" t="s">
        <v>560</v>
      </c>
      <c r="F71" s="317">
        <v>10</v>
      </c>
      <c r="G71" s="387"/>
      <c r="H71" s="368">
        <f t="shared" ref="H71:H76" si="1">F71*G71</f>
        <v>0</v>
      </c>
    </row>
    <row r="72" spans="2:8" s="355" customFormat="1">
      <c r="B72" s="365" t="s">
        <v>211</v>
      </c>
      <c r="C72" s="366" t="s">
        <v>759</v>
      </c>
      <c r="D72" s="350" t="s">
        <v>760</v>
      </c>
      <c r="E72" s="386" t="s">
        <v>560</v>
      </c>
      <c r="F72" s="317">
        <v>5</v>
      </c>
      <c r="G72" s="387"/>
      <c r="H72" s="368">
        <f t="shared" si="1"/>
        <v>0</v>
      </c>
    </row>
    <row r="73" spans="2:8" s="388" customFormat="1">
      <c r="B73" s="365" t="s">
        <v>214</v>
      </c>
      <c r="C73" s="366" t="s">
        <v>761</v>
      </c>
      <c r="D73" s="350" t="s">
        <v>563</v>
      </c>
      <c r="E73" s="386" t="s">
        <v>479</v>
      </c>
      <c r="F73" s="317">
        <v>1</v>
      </c>
      <c r="G73" s="387"/>
      <c r="H73" s="368">
        <f t="shared" si="1"/>
        <v>0</v>
      </c>
    </row>
    <row r="74" spans="2:8" s="355" customFormat="1" ht="51">
      <c r="B74" s="365" t="s">
        <v>278</v>
      </c>
      <c r="C74" s="366" t="s">
        <v>762</v>
      </c>
      <c r="D74" s="350" t="s">
        <v>763</v>
      </c>
      <c r="E74" s="386" t="s">
        <v>652</v>
      </c>
      <c r="F74" s="317">
        <v>167</v>
      </c>
      <c r="G74" s="387"/>
      <c r="H74" s="368">
        <f t="shared" si="1"/>
        <v>0</v>
      </c>
    </row>
    <row r="75" spans="2:8" s="355" customFormat="1" ht="38.25">
      <c r="B75" s="365" t="s">
        <v>301</v>
      </c>
      <c r="C75" s="366" t="s">
        <v>764</v>
      </c>
      <c r="D75" s="350" t="s">
        <v>765</v>
      </c>
      <c r="E75" s="386" t="s">
        <v>611</v>
      </c>
      <c r="F75" s="317">
        <v>10</v>
      </c>
      <c r="G75" s="387"/>
      <c r="H75" s="368">
        <f t="shared" si="1"/>
        <v>0</v>
      </c>
    </row>
    <row r="76" spans="2:8" s="355" customFormat="1" ht="25.5">
      <c r="B76" s="365" t="s">
        <v>302</v>
      </c>
      <c r="C76" s="366" t="s">
        <v>766</v>
      </c>
      <c r="D76" s="350" t="s">
        <v>767</v>
      </c>
      <c r="E76" s="386" t="s">
        <v>479</v>
      </c>
      <c r="F76" s="317">
        <v>1</v>
      </c>
      <c r="G76" s="387"/>
      <c r="H76" s="368">
        <f t="shared" si="1"/>
        <v>0</v>
      </c>
    </row>
    <row r="77" spans="2:8">
      <c r="D77" s="361"/>
      <c r="H77" s="368"/>
    </row>
    <row r="78" spans="2:8">
      <c r="D78" s="346" t="s">
        <v>768</v>
      </c>
      <c r="G78" s="372" t="s">
        <v>769</v>
      </c>
      <c r="H78" s="373">
        <f>SUM(H80:H80)</f>
        <v>0</v>
      </c>
    </row>
    <row r="79" spans="2:8">
      <c r="D79" s="346"/>
      <c r="G79" s="372"/>
      <c r="H79" s="368"/>
    </row>
    <row r="80" spans="2:8" s="316" customFormat="1">
      <c r="B80" s="365" t="s">
        <v>211</v>
      </c>
      <c r="C80" s="366" t="s">
        <v>770</v>
      </c>
      <c r="D80" s="350" t="s">
        <v>771</v>
      </c>
      <c r="E80" s="389" t="s">
        <v>611</v>
      </c>
      <c r="F80" s="317">
        <v>1</v>
      </c>
      <c r="G80" s="387"/>
      <c r="H80" s="368">
        <f>F80*G80</f>
        <v>0</v>
      </c>
    </row>
    <row r="81" spans="3:8">
      <c r="D81" s="361"/>
      <c r="H81" s="368"/>
    </row>
    <row r="82" spans="3:8">
      <c r="D82" s="346"/>
      <c r="H82" s="368"/>
    </row>
    <row r="83" spans="3:8" ht="17.45" customHeight="1">
      <c r="D83" s="390" t="str">
        <f>D10</f>
        <v>1 PREDDELA</v>
      </c>
      <c r="E83" s="391">
        <f>H10</f>
        <v>0</v>
      </c>
    </row>
    <row r="84" spans="3:8" ht="17.45" customHeight="1">
      <c r="D84" s="390" t="str">
        <f>D17</f>
        <v>2 ZEMELJSKA DELA IN TEMELJENJE</v>
      </c>
      <c r="E84" s="391">
        <f>H17</f>
        <v>0</v>
      </c>
    </row>
    <row r="85" spans="3:8" ht="17.45" customHeight="1">
      <c r="D85" s="390" t="str">
        <f>D26</f>
        <v>3 ODVODNJAVANJE IN MONTAŽNA DELA</v>
      </c>
      <c r="E85" s="391">
        <f>H26</f>
        <v>0</v>
      </c>
    </row>
    <row r="86" spans="3:8" ht="17.45" customHeight="1">
      <c r="D86" s="390" t="s">
        <v>753</v>
      </c>
      <c r="E86" s="391">
        <f>H65</f>
        <v>0</v>
      </c>
    </row>
    <row r="87" spans="3:8" ht="17.45" customHeight="1">
      <c r="D87" s="393" t="str">
        <f>D69</f>
        <v>6 TUJE STORITVE</v>
      </c>
      <c r="E87" s="394">
        <f>H69</f>
        <v>0</v>
      </c>
    </row>
    <row r="88" spans="3:8" ht="17.45" customHeight="1">
      <c r="D88" s="395" t="str">
        <f>D78</f>
        <v>7 ZAKLJUČNA DELA</v>
      </c>
      <c r="E88" s="394">
        <f>H78</f>
        <v>0</v>
      </c>
    </row>
    <row r="89" spans="3:8" ht="17.45" customHeight="1">
      <c r="D89" s="543"/>
      <c r="E89" s="544"/>
    </row>
    <row r="90" spans="3:8" ht="17.45" customHeight="1">
      <c r="C90" s="348"/>
      <c r="D90" s="396"/>
      <c r="E90" s="397"/>
      <c r="F90" s="376"/>
    </row>
    <row r="91" spans="3:8" ht="17.45" customHeight="1">
      <c r="D91" s="396"/>
      <c r="E91" s="397"/>
    </row>
    <row r="92" spans="3:8" ht="17.45" customHeight="1">
      <c r="D92" s="398" t="s">
        <v>320</v>
      </c>
      <c r="E92" s="399">
        <f>+SUM(E83:E90)</f>
        <v>0</v>
      </c>
    </row>
    <row r="93" spans="3:8" ht="17.45" customHeight="1">
      <c r="D93" s="400"/>
      <c r="E93" s="401"/>
    </row>
    <row r="94" spans="3:8" ht="17.45" customHeight="1">
      <c r="C94" s="348"/>
      <c r="D94" s="396"/>
      <c r="E94" s="397"/>
      <c r="F94" s="376"/>
    </row>
    <row r="95" spans="3:8" ht="17.45" customHeight="1">
      <c r="D95" s="400"/>
      <c r="E95" s="401"/>
    </row>
    <row r="96" spans="3:8" ht="17.45" customHeight="1">
      <c r="D96" s="402" t="s">
        <v>318</v>
      </c>
      <c r="E96" s="403">
        <f>+SUM(E92:E94)</f>
        <v>0</v>
      </c>
    </row>
    <row r="98" spans="7:7" ht="17.45" customHeight="1">
      <c r="G98" s="372"/>
    </row>
  </sheetData>
  <mergeCells count="4">
    <mergeCell ref="C3:F3"/>
    <mergeCell ref="C4:F4"/>
    <mergeCell ref="C5:F5"/>
    <mergeCell ref="D6:H6"/>
  </mergeCells>
  <pageMargins left="1.3779527559055118" right="0.39370078740157483" top="1.1811023622047245" bottom="0.78740157480314965" header="0" footer="0.19685039370078741"/>
  <pageSetup paperSize="9" scale="85" orientation="landscape" r:id="rId1"/>
  <headerFooter>
    <oddFooter>&amp;CStran &amp;P od &amp;N</oddFooter>
  </headerFooter>
  <drawing r:id="rId2"/>
  <legacyDrawing r:id="rId3"/>
  <controls>
    <mc:AlternateContent xmlns:mc="http://schemas.openxmlformats.org/markup-compatibility/2006">
      <mc:Choice Requires="x14">
        <control shapeId="2051" r:id="rId4" name="CommandButton3">
          <controlPr defaultSize="0" autoLine="0" r:id="rId5">
            <anchor moveWithCells="1">
              <from>
                <xdr:col>8</xdr:col>
                <xdr:colOff>0</xdr:colOff>
                <xdr:row>4</xdr:row>
                <xdr:rowOff>180975</xdr:rowOff>
              </from>
              <to>
                <xdr:col>13</xdr:col>
                <xdr:colOff>533400</xdr:colOff>
                <xdr:row>7</xdr:row>
                <xdr:rowOff>85725</xdr:rowOff>
              </to>
            </anchor>
          </controlPr>
        </control>
      </mc:Choice>
      <mc:Fallback>
        <control shapeId="2051" r:id="rId4" name="CommandButton3"/>
      </mc:Fallback>
    </mc:AlternateContent>
    <mc:AlternateContent xmlns:mc="http://schemas.openxmlformats.org/markup-compatibility/2006">
      <mc:Choice Requires="x14">
        <control shapeId="2050" r:id="rId6" name="CommandButton2">
          <controlPr defaultSize="0" autoLine="0" r:id="rId7">
            <anchor moveWithCells="1">
              <from>
                <xdr:col>8</xdr:col>
                <xdr:colOff>0</xdr:colOff>
                <xdr:row>1</xdr:row>
                <xdr:rowOff>133350</xdr:rowOff>
              </from>
              <to>
                <xdr:col>10</xdr:col>
                <xdr:colOff>161925</xdr:colOff>
                <xdr:row>6</xdr:row>
                <xdr:rowOff>19050</xdr:rowOff>
              </to>
            </anchor>
          </controlPr>
        </control>
      </mc:Choice>
      <mc:Fallback>
        <control shapeId="2050" r:id="rId6" name="CommandButton2"/>
      </mc:Fallback>
    </mc:AlternateContent>
    <mc:AlternateContent xmlns:mc="http://schemas.openxmlformats.org/markup-compatibility/2006">
      <mc:Choice Requires="x14">
        <control shapeId="2049" r:id="rId8" name="CommandButton1">
          <controlPr defaultSize="0" autoLine="0" r:id="rId9">
            <anchor moveWithCells="1">
              <from>
                <xdr:col>8</xdr:col>
                <xdr:colOff>0</xdr:colOff>
                <xdr:row>1</xdr:row>
                <xdr:rowOff>95250</xdr:rowOff>
              </from>
              <to>
                <xdr:col>13</xdr:col>
                <xdr:colOff>581025</xdr:colOff>
                <xdr:row>3</xdr:row>
                <xdr:rowOff>238125</xdr:rowOff>
              </to>
            </anchor>
          </controlPr>
        </control>
      </mc:Choice>
      <mc:Fallback>
        <control shapeId="2049" r:id="rId8" name="CommandButton1"/>
      </mc:Fallback>
    </mc:AlternateContent>
  </control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/>
  <dimension ref="A2:H93"/>
  <sheetViews>
    <sheetView view="pageBreakPreview" zoomScaleNormal="90" zoomScaleSheetLayoutView="100" workbookViewId="0">
      <pane ySplit="8" topLeftCell="A81" activePane="bottomLeft" state="frozen"/>
      <selection pane="bottomLeft" activeCell="G68" sqref="G68"/>
    </sheetView>
  </sheetViews>
  <sheetFormatPr defaultRowHeight="12.75"/>
  <cols>
    <col min="1" max="1" width="9.140625" style="338"/>
    <col min="2" max="3" width="10.7109375" style="339" customWidth="1"/>
    <col min="4" max="4" width="49.85546875" style="392" customWidth="1"/>
    <col min="5" max="5" width="14.7109375" style="339" customWidth="1"/>
    <col min="6" max="6" width="12.7109375" style="341" customWidth="1"/>
    <col min="7" max="7" width="15.7109375" style="377" customWidth="1"/>
    <col min="8" max="8" width="15.7109375" style="319" customWidth="1"/>
    <col min="9" max="245" width="9.140625" style="338"/>
    <col min="246" max="247" width="10.7109375" style="338" customWidth="1"/>
    <col min="248" max="248" width="49.85546875" style="338" customWidth="1"/>
    <col min="249" max="249" width="14.7109375" style="338" customWidth="1"/>
    <col min="250" max="250" width="12.7109375" style="338" customWidth="1"/>
    <col min="251" max="252" width="15.7109375" style="338" customWidth="1"/>
    <col min="253" max="253" width="10.5703125" style="338" customWidth="1"/>
    <col min="254" max="254" width="0" style="338" hidden="1" customWidth="1"/>
    <col min="255" max="501" width="9.140625" style="338"/>
    <col min="502" max="503" width="10.7109375" style="338" customWidth="1"/>
    <col min="504" max="504" width="49.85546875" style="338" customWidth="1"/>
    <col min="505" max="505" width="14.7109375" style="338" customWidth="1"/>
    <col min="506" max="506" width="12.7109375" style="338" customWidth="1"/>
    <col min="507" max="508" width="15.7109375" style="338" customWidth="1"/>
    <col min="509" max="509" width="10.5703125" style="338" customWidth="1"/>
    <col min="510" max="510" width="0" style="338" hidden="1" customWidth="1"/>
    <col min="511" max="757" width="9.140625" style="338"/>
    <col min="758" max="759" width="10.7109375" style="338" customWidth="1"/>
    <col min="760" max="760" width="49.85546875" style="338" customWidth="1"/>
    <col min="761" max="761" width="14.7109375" style="338" customWidth="1"/>
    <col min="762" max="762" width="12.7109375" style="338" customWidth="1"/>
    <col min="763" max="764" width="15.7109375" style="338" customWidth="1"/>
    <col min="765" max="765" width="10.5703125" style="338" customWidth="1"/>
    <col min="766" max="766" width="0" style="338" hidden="1" customWidth="1"/>
    <col min="767" max="1013" width="9.140625" style="338"/>
    <col min="1014" max="1015" width="10.7109375" style="338" customWidth="1"/>
    <col min="1016" max="1016" width="49.85546875" style="338" customWidth="1"/>
    <col min="1017" max="1017" width="14.7109375" style="338" customWidth="1"/>
    <col min="1018" max="1018" width="12.7109375" style="338" customWidth="1"/>
    <col min="1019" max="1020" width="15.7109375" style="338" customWidth="1"/>
    <col min="1021" max="1021" width="10.5703125" style="338" customWidth="1"/>
    <col min="1022" max="1022" width="0" style="338" hidden="1" customWidth="1"/>
    <col min="1023" max="1269" width="9.140625" style="338"/>
    <col min="1270" max="1271" width="10.7109375" style="338" customWidth="1"/>
    <col min="1272" max="1272" width="49.85546875" style="338" customWidth="1"/>
    <col min="1273" max="1273" width="14.7109375" style="338" customWidth="1"/>
    <col min="1274" max="1274" width="12.7109375" style="338" customWidth="1"/>
    <col min="1275" max="1276" width="15.7109375" style="338" customWidth="1"/>
    <col min="1277" max="1277" width="10.5703125" style="338" customWidth="1"/>
    <col min="1278" max="1278" width="0" style="338" hidden="1" customWidth="1"/>
    <col min="1279" max="1525" width="9.140625" style="338"/>
    <col min="1526" max="1527" width="10.7109375" style="338" customWidth="1"/>
    <col min="1528" max="1528" width="49.85546875" style="338" customWidth="1"/>
    <col min="1529" max="1529" width="14.7109375" style="338" customWidth="1"/>
    <col min="1530" max="1530" width="12.7109375" style="338" customWidth="1"/>
    <col min="1531" max="1532" width="15.7109375" style="338" customWidth="1"/>
    <col min="1533" max="1533" width="10.5703125" style="338" customWidth="1"/>
    <col min="1534" max="1534" width="0" style="338" hidden="1" customWidth="1"/>
    <col min="1535" max="1781" width="9.140625" style="338"/>
    <col min="1782" max="1783" width="10.7109375" style="338" customWidth="1"/>
    <col min="1784" max="1784" width="49.85546875" style="338" customWidth="1"/>
    <col min="1785" max="1785" width="14.7109375" style="338" customWidth="1"/>
    <col min="1786" max="1786" width="12.7109375" style="338" customWidth="1"/>
    <col min="1787" max="1788" width="15.7109375" style="338" customWidth="1"/>
    <col min="1789" max="1789" width="10.5703125" style="338" customWidth="1"/>
    <col min="1790" max="1790" width="0" style="338" hidden="1" customWidth="1"/>
    <col min="1791" max="2037" width="9.140625" style="338"/>
    <col min="2038" max="2039" width="10.7109375" style="338" customWidth="1"/>
    <col min="2040" max="2040" width="49.85546875" style="338" customWidth="1"/>
    <col min="2041" max="2041" width="14.7109375" style="338" customWidth="1"/>
    <col min="2042" max="2042" width="12.7109375" style="338" customWidth="1"/>
    <col min="2043" max="2044" width="15.7109375" style="338" customWidth="1"/>
    <col min="2045" max="2045" width="10.5703125" style="338" customWidth="1"/>
    <col min="2046" max="2046" width="0" style="338" hidden="1" customWidth="1"/>
    <col min="2047" max="2293" width="9.140625" style="338"/>
    <col min="2294" max="2295" width="10.7109375" style="338" customWidth="1"/>
    <col min="2296" max="2296" width="49.85546875" style="338" customWidth="1"/>
    <col min="2297" max="2297" width="14.7109375" style="338" customWidth="1"/>
    <col min="2298" max="2298" width="12.7109375" style="338" customWidth="1"/>
    <col min="2299" max="2300" width="15.7109375" style="338" customWidth="1"/>
    <col min="2301" max="2301" width="10.5703125" style="338" customWidth="1"/>
    <col min="2302" max="2302" width="0" style="338" hidden="1" customWidth="1"/>
    <col min="2303" max="2549" width="9.140625" style="338"/>
    <col min="2550" max="2551" width="10.7109375" style="338" customWidth="1"/>
    <col min="2552" max="2552" width="49.85546875" style="338" customWidth="1"/>
    <col min="2553" max="2553" width="14.7109375" style="338" customWidth="1"/>
    <col min="2554" max="2554" width="12.7109375" style="338" customWidth="1"/>
    <col min="2555" max="2556" width="15.7109375" style="338" customWidth="1"/>
    <col min="2557" max="2557" width="10.5703125" style="338" customWidth="1"/>
    <col min="2558" max="2558" width="0" style="338" hidden="1" customWidth="1"/>
    <col min="2559" max="2805" width="9.140625" style="338"/>
    <col min="2806" max="2807" width="10.7109375" style="338" customWidth="1"/>
    <col min="2808" max="2808" width="49.85546875" style="338" customWidth="1"/>
    <col min="2809" max="2809" width="14.7109375" style="338" customWidth="1"/>
    <col min="2810" max="2810" width="12.7109375" style="338" customWidth="1"/>
    <col min="2811" max="2812" width="15.7109375" style="338" customWidth="1"/>
    <col min="2813" max="2813" width="10.5703125" style="338" customWidth="1"/>
    <col min="2814" max="2814" width="0" style="338" hidden="1" customWidth="1"/>
    <col min="2815" max="3061" width="9.140625" style="338"/>
    <col min="3062" max="3063" width="10.7109375" style="338" customWidth="1"/>
    <col min="3064" max="3064" width="49.85546875" style="338" customWidth="1"/>
    <col min="3065" max="3065" width="14.7109375" style="338" customWidth="1"/>
    <col min="3066" max="3066" width="12.7109375" style="338" customWidth="1"/>
    <col min="3067" max="3068" width="15.7109375" style="338" customWidth="1"/>
    <col min="3069" max="3069" width="10.5703125" style="338" customWidth="1"/>
    <col min="3070" max="3070" width="0" style="338" hidden="1" customWidth="1"/>
    <col min="3071" max="3317" width="9.140625" style="338"/>
    <col min="3318" max="3319" width="10.7109375" style="338" customWidth="1"/>
    <col min="3320" max="3320" width="49.85546875" style="338" customWidth="1"/>
    <col min="3321" max="3321" width="14.7109375" style="338" customWidth="1"/>
    <col min="3322" max="3322" width="12.7109375" style="338" customWidth="1"/>
    <col min="3323" max="3324" width="15.7109375" style="338" customWidth="1"/>
    <col min="3325" max="3325" width="10.5703125" style="338" customWidth="1"/>
    <col min="3326" max="3326" width="0" style="338" hidden="1" customWidth="1"/>
    <col min="3327" max="3573" width="9.140625" style="338"/>
    <col min="3574" max="3575" width="10.7109375" style="338" customWidth="1"/>
    <col min="3576" max="3576" width="49.85546875" style="338" customWidth="1"/>
    <col min="3577" max="3577" width="14.7109375" style="338" customWidth="1"/>
    <col min="3578" max="3578" width="12.7109375" style="338" customWidth="1"/>
    <col min="3579" max="3580" width="15.7109375" style="338" customWidth="1"/>
    <col min="3581" max="3581" width="10.5703125" style="338" customWidth="1"/>
    <col min="3582" max="3582" width="0" style="338" hidden="1" customWidth="1"/>
    <col min="3583" max="3829" width="9.140625" style="338"/>
    <col min="3830" max="3831" width="10.7109375" style="338" customWidth="1"/>
    <col min="3832" max="3832" width="49.85546875" style="338" customWidth="1"/>
    <col min="3833" max="3833" width="14.7109375" style="338" customWidth="1"/>
    <col min="3834" max="3834" width="12.7109375" style="338" customWidth="1"/>
    <col min="3835" max="3836" width="15.7109375" style="338" customWidth="1"/>
    <col min="3837" max="3837" width="10.5703125" style="338" customWidth="1"/>
    <col min="3838" max="3838" width="0" style="338" hidden="1" customWidth="1"/>
    <col min="3839" max="4085" width="9.140625" style="338"/>
    <col min="4086" max="4087" width="10.7109375" style="338" customWidth="1"/>
    <col min="4088" max="4088" width="49.85546875" style="338" customWidth="1"/>
    <col min="4089" max="4089" width="14.7109375" style="338" customWidth="1"/>
    <col min="4090" max="4090" width="12.7109375" style="338" customWidth="1"/>
    <col min="4091" max="4092" width="15.7109375" style="338" customWidth="1"/>
    <col min="4093" max="4093" width="10.5703125" style="338" customWidth="1"/>
    <col min="4094" max="4094" width="0" style="338" hidden="1" customWidth="1"/>
    <col min="4095" max="4341" width="9.140625" style="338"/>
    <col min="4342" max="4343" width="10.7109375" style="338" customWidth="1"/>
    <col min="4344" max="4344" width="49.85546875" style="338" customWidth="1"/>
    <col min="4345" max="4345" width="14.7109375" style="338" customWidth="1"/>
    <col min="4346" max="4346" width="12.7109375" style="338" customWidth="1"/>
    <col min="4347" max="4348" width="15.7109375" style="338" customWidth="1"/>
    <col min="4349" max="4349" width="10.5703125" style="338" customWidth="1"/>
    <col min="4350" max="4350" width="0" style="338" hidden="1" customWidth="1"/>
    <col min="4351" max="4597" width="9.140625" style="338"/>
    <col min="4598" max="4599" width="10.7109375" style="338" customWidth="1"/>
    <col min="4600" max="4600" width="49.85546875" style="338" customWidth="1"/>
    <col min="4601" max="4601" width="14.7109375" style="338" customWidth="1"/>
    <col min="4602" max="4602" width="12.7109375" style="338" customWidth="1"/>
    <col min="4603" max="4604" width="15.7109375" style="338" customWidth="1"/>
    <col min="4605" max="4605" width="10.5703125" style="338" customWidth="1"/>
    <col min="4606" max="4606" width="0" style="338" hidden="1" customWidth="1"/>
    <col min="4607" max="4853" width="9.140625" style="338"/>
    <col min="4854" max="4855" width="10.7109375" style="338" customWidth="1"/>
    <col min="4856" max="4856" width="49.85546875" style="338" customWidth="1"/>
    <col min="4857" max="4857" width="14.7109375" style="338" customWidth="1"/>
    <col min="4858" max="4858" width="12.7109375" style="338" customWidth="1"/>
    <col min="4859" max="4860" width="15.7109375" style="338" customWidth="1"/>
    <col min="4861" max="4861" width="10.5703125" style="338" customWidth="1"/>
    <col min="4862" max="4862" width="0" style="338" hidden="1" customWidth="1"/>
    <col min="4863" max="5109" width="9.140625" style="338"/>
    <col min="5110" max="5111" width="10.7109375" style="338" customWidth="1"/>
    <col min="5112" max="5112" width="49.85546875" style="338" customWidth="1"/>
    <col min="5113" max="5113" width="14.7109375" style="338" customWidth="1"/>
    <col min="5114" max="5114" width="12.7109375" style="338" customWidth="1"/>
    <col min="5115" max="5116" width="15.7109375" style="338" customWidth="1"/>
    <col min="5117" max="5117" width="10.5703125" style="338" customWidth="1"/>
    <col min="5118" max="5118" width="0" style="338" hidden="1" customWidth="1"/>
    <col min="5119" max="5365" width="9.140625" style="338"/>
    <col min="5366" max="5367" width="10.7109375" style="338" customWidth="1"/>
    <col min="5368" max="5368" width="49.85546875" style="338" customWidth="1"/>
    <col min="5369" max="5369" width="14.7109375" style="338" customWidth="1"/>
    <col min="5370" max="5370" width="12.7109375" style="338" customWidth="1"/>
    <col min="5371" max="5372" width="15.7109375" style="338" customWidth="1"/>
    <col min="5373" max="5373" width="10.5703125" style="338" customWidth="1"/>
    <col min="5374" max="5374" width="0" style="338" hidden="1" customWidth="1"/>
    <col min="5375" max="5621" width="9.140625" style="338"/>
    <col min="5622" max="5623" width="10.7109375" style="338" customWidth="1"/>
    <col min="5624" max="5624" width="49.85546875" style="338" customWidth="1"/>
    <col min="5625" max="5625" width="14.7109375" style="338" customWidth="1"/>
    <col min="5626" max="5626" width="12.7109375" style="338" customWidth="1"/>
    <col min="5627" max="5628" width="15.7109375" style="338" customWidth="1"/>
    <col min="5629" max="5629" width="10.5703125" style="338" customWidth="1"/>
    <col min="5630" max="5630" width="0" style="338" hidden="1" customWidth="1"/>
    <col min="5631" max="5877" width="9.140625" style="338"/>
    <col min="5878" max="5879" width="10.7109375" style="338" customWidth="1"/>
    <col min="5880" max="5880" width="49.85546875" style="338" customWidth="1"/>
    <col min="5881" max="5881" width="14.7109375" style="338" customWidth="1"/>
    <col min="5882" max="5882" width="12.7109375" style="338" customWidth="1"/>
    <col min="5883" max="5884" width="15.7109375" style="338" customWidth="1"/>
    <col min="5885" max="5885" width="10.5703125" style="338" customWidth="1"/>
    <col min="5886" max="5886" width="0" style="338" hidden="1" customWidth="1"/>
    <col min="5887" max="6133" width="9.140625" style="338"/>
    <col min="6134" max="6135" width="10.7109375" style="338" customWidth="1"/>
    <col min="6136" max="6136" width="49.85546875" style="338" customWidth="1"/>
    <col min="6137" max="6137" width="14.7109375" style="338" customWidth="1"/>
    <col min="6138" max="6138" width="12.7109375" style="338" customWidth="1"/>
    <col min="6139" max="6140" width="15.7109375" style="338" customWidth="1"/>
    <col min="6141" max="6141" width="10.5703125" style="338" customWidth="1"/>
    <col min="6142" max="6142" width="0" style="338" hidden="1" customWidth="1"/>
    <col min="6143" max="6389" width="9.140625" style="338"/>
    <col min="6390" max="6391" width="10.7109375" style="338" customWidth="1"/>
    <col min="6392" max="6392" width="49.85546875" style="338" customWidth="1"/>
    <col min="6393" max="6393" width="14.7109375" style="338" customWidth="1"/>
    <col min="6394" max="6394" width="12.7109375" style="338" customWidth="1"/>
    <col min="6395" max="6396" width="15.7109375" style="338" customWidth="1"/>
    <col min="6397" max="6397" width="10.5703125" style="338" customWidth="1"/>
    <col min="6398" max="6398" width="0" style="338" hidden="1" customWidth="1"/>
    <col min="6399" max="6645" width="9.140625" style="338"/>
    <col min="6646" max="6647" width="10.7109375" style="338" customWidth="1"/>
    <col min="6648" max="6648" width="49.85546875" style="338" customWidth="1"/>
    <col min="6649" max="6649" width="14.7109375" style="338" customWidth="1"/>
    <col min="6650" max="6650" width="12.7109375" style="338" customWidth="1"/>
    <col min="6651" max="6652" width="15.7109375" style="338" customWidth="1"/>
    <col min="6653" max="6653" width="10.5703125" style="338" customWidth="1"/>
    <col min="6654" max="6654" width="0" style="338" hidden="1" customWidth="1"/>
    <col min="6655" max="6901" width="9.140625" style="338"/>
    <col min="6902" max="6903" width="10.7109375" style="338" customWidth="1"/>
    <col min="6904" max="6904" width="49.85546875" style="338" customWidth="1"/>
    <col min="6905" max="6905" width="14.7109375" style="338" customWidth="1"/>
    <col min="6906" max="6906" width="12.7109375" style="338" customWidth="1"/>
    <col min="6907" max="6908" width="15.7109375" style="338" customWidth="1"/>
    <col min="6909" max="6909" width="10.5703125" style="338" customWidth="1"/>
    <col min="6910" max="6910" width="0" style="338" hidden="1" customWidth="1"/>
    <col min="6911" max="7157" width="9.140625" style="338"/>
    <col min="7158" max="7159" width="10.7109375" style="338" customWidth="1"/>
    <col min="7160" max="7160" width="49.85546875" style="338" customWidth="1"/>
    <col min="7161" max="7161" width="14.7109375" style="338" customWidth="1"/>
    <col min="7162" max="7162" width="12.7109375" style="338" customWidth="1"/>
    <col min="7163" max="7164" width="15.7109375" style="338" customWidth="1"/>
    <col min="7165" max="7165" width="10.5703125" style="338" customWidth="1"/>
    <col min="7166" max="7166" width="0" style="338" hidden="1" customWidth="1"/>
    <col min="7167" max="7413" width="9.140625" style="338"/>
    <col min="7414" max="7415" width="10.7109375" style="338" customWidth="1"/>
    <col min="7416" max="7416" width="49.85546875" style="338" customWidth="1"/>
    <col min="7417" max="7417" width="14.7109375" style="338" customWidth="1"/>
    <col min="7418" max="7418" width="12.7109375" style="338" customWidth="1"/>
    <col min="7419" max="7420" width="15.7109375" style="338" customWidth="1"/>
    <col min="7421" max="7421" width="10.5703125" style="338" customWidth="1"/>
    <col min="7422" max="7422" width="0" style="338" hidden="1" customWidth="1"/>
    <col min="7423" max="7669" width="9.140625" style="338"/>
    <col min="7670" max="7671" width="10.7109375" style="338" customWidth="1"/>
    <col min="7672" max="7672" width="49.85546875" style="338" customWidth="1"/>
    <col min="7673" max="7673" width="14.7109375" style="338" customWidth="1"/>
    <col min="7674" max="7674" width="12.7109375" style="338" customWidth="1"/>
    <col min="7675" max="7676" width="15.7109375" style="338" customWidth="1"/>
    <col min="7677" max="7677" width="10.5703125" style="338" customWidth="1"/>
    <col min="7678" max="7678" width="0" style="338" hidden="1" customWidth="1"/>
    <col min="7679" max="7925" width="9.140625" style="338"/>
    <col min="7926" max="7927" width="10.7109375" style="338" customWidth="1"/>
    <col min="7928" max="7928" width="49.85546875" style="338" customWidth="1"/>
    <col min="7929" max="7929" width="14.7109375" style="338" customWidth="1"/>
    <col min="7930" max="7930" width="12.7109375" style="338" customWidth="1"/>
    <col min="7931" max="7932" width="15.7109375" style="338" customWidth="1"/>
    <col min="7933" max="7933" width="10.5703125" style="338" customWidth="1"/>
    <col min="7934" max="7934" width="0" style="338" hidden="1" customWidth="1"/>
    <col min="7935" max="8181" width="9.140625" style="338"/>
    <col min="8182" max="8183" width="10.7109375" style="338" customWidth="1"/>
    <col min="8184" max="8184" width="49.85546875" style="338" customWidth="1"/>
    <col min="8185" max="8185" width="14.7109375" style="338" customWidth="1"/>
    <col min="8186" max="8186" width="12.7109375" style="338" customWidth="1"/>
    <col min="8187" max="8188" width="15.7109375" style="338" customWidth="1"/>
    <col min="8189" max="8189" width="10.5703125" style="338" customWidth="1"/>
    <col min="8190" max="8190" width="0" style="338" hidden="1" customWidth="1"/>
    <col min="8191" max="8437" width="9.140625" style="338"/>
    <col min="8438" max="8439" width="10.7109375" style="338" customWidth="1"/>
    <col min="8440" max="8440" width="49.85546875" style="338" customWidth="1"/>
    <col min="8441" max="8441" width="14.7109375" style="338" customWidth="1"/>
    <col min="8442" max="8442" width="12.7109375" style="338" customWidth="1"/>
    <col min="8443" max="8444" width="15.7109375" style="338" customWidth="1"/>
    <col min="8445" max="8445" width="10.5703125" style="338" customWidth="1"/>
    <col min="8446" max="8446" width="0" style="338" hidden="1" customWidth="1"/>
    <col min="8447" max="8693" width="9.140625" style="338"/>
    <col min="8694" max="8695" width="10.7109375" style="338" customWidth="1"/>
    <col min="8696" max="8696" width="49.85546875" style="338" customWidth="1"/>
    <col min="8697" max="8697" width="14.7109375" style="338" customWidth="1"/>
    <col min="8698" max="8698" width="12.7109375" style="338" customWidth="1"/>
    <col min="8699" max="8700" width="15.7109375" style="338" customWidth="1"/>
    <col min="8701" max="8701" width="10.5703125" style="338" customWidth="1"/>
    <col min="8702" max="8702" width="0" style="338" hidden="1" customWidth="1"/>
    <col min="8703" max="8949" width="9.140625" style="338"/>
    <col min="8950" max="8951" width="10.7109375" style="338" customWidth="1"/>
    <col min="8952" max="8952" width="49.85546875" style="338" customWidth="1"/>
    <col min="8953" max="8953" width="14.7109375" style="338" customWidth="1"/>
    <col min="8954" max="8954" width="12.7109375" style="338" customWidth="1"/>
    <col min="8955" max="8956" width="15.7109375" style="338" customWidth="1"/>
    <col min="8957" max="8957" width="10.5703125" style="338" customWidth="1"/>
    <col min="8958" max="8958" width="0" style="338" hidden="1" customWidth="1"/>
    <col min="8959" max="9205" width="9.140625" style="338"/>
    <col min="9206" max="9207" width="10.7109375" style="338" customWidth="1"/>
    <col min="9208" max="9208" width="49.85546875" style="338" customWidth="1"/>
    <col min="9209" max="9209" width="14.7109375" style="338" customWidth="1"/>
    <col min="9210" max="9210" width="12.7109375" style="338" customWidth="1"/>
    <col min="9211" max="9212" width="15.7109375" style="338" customWidth="1"/>
    <col min="9213" max="9213" width="10.5703125" style="338" customWidth="1"/>
    <col min="9214" max="9214" width="0" style="338" hidden="1" customWidth="1"/>
    <col min="9215" max="9461" width="9.140625" style="338"/>
    <col min="9462" max="9463" width="10.7109375" style="338" customWidth="1"/>
    <col min="9464" max="9464" width="49.85546875" style="338" customWidth="1"/>
    <col min="9465" max="9465" width="14.7109375" style="338" customWidth="1"/>
    <col min="9466" max="9466" width="12.7109375" style="338" customWidth="1"/>
    <col min="9467" max="9468" width="15.7109375" style="338" customWidth="1"/>
    <col min="9469" max="9469" width="10.5703125" style="338" customWidth="1"/>
    <col min="9470" max="9470" width="0" style="338" hidden="1" customWidth="1"/>
    <col min="9471" max="9717" width="9.140625" style="338"/>
    <col min="9718" max="9719" width="10.7109375" style="338" customWidth="1"/>
    <col min="9720" max="9720" width="49.85546875" style="338" customWidth="1"/>
    <col min="9721" max="9721" width="14.7109375" style="338" customWidth="1"/>
    <col min="9722" max="9722" width="12.7109375" style="338" customWidth="1"/>
    <col min="9723" max="9724" width="15.7109375" style="338" customWidth="1"/>
    <col min="9725" max="9725" width="10.5703125" style="338" customWidth="1"/>
    <col min="9726" max="9726" width="0" style="338" hidden="1" customWidth="1"/>
    <col min="9727" max="9973" width="9.140625" style="338"/>
    <col min="9974" max="9975" width="10.7109375" style="338" customWidth="1"/>
    <col min="9976" max="9976" width="49.85546875" style="338" customWidth="1"/>
    <col min="9977" max="9977" width="14.7109375" style="338" customWidth="1"/>
    <col min="9978" max="9978" width="12.7109375" style="338" customWidth="1"/>
    <col min="9979" max="9980" width="15.7109375" style="338" customWidth="1"/>
    <col min="9981" max="9981" width="10.5703125" style="338" customWidth="1"/>
    <col min="9982" max="9982" width="0" style="338" hidden="1" customWidth="1"/>
    <col min="9983" max="10229" width="9.140625" style="338"/>
    <col min="10230" max="10231" width="10.7109375" style="338" customWidth="1"/>
    <col min="10232" max="10232" width="49.85546875" style="338" customWidth="1"/>
    <col min="10233" max="10233" width="14.7109375" style="338" customWidth="1"/>
    <col min="10234" max="10234" width="12.7109375" style="338" customWidth="1"/>
    <col min="10235" max="10236" width="15.7109375" style="338" customWidth="1"/>
    <col min="10237" max="10237" width="10.5703125" style="338" customWidth="1"/>
    <col min="10238" max="10238" width="0" style="338" hidden="1" customWidth="1"/>
    <col min="10239" max="10485" width="9.140625" style="338"/>
    <col min="10486" max="10487" width="10.7109375" style="338" customWidth="1"/>
    <col min="10488" max="10488" width="49.85546875" style="338" customWidth="1"/>
    <col min="10489" max="10489" width="14.7109375" style="338" customWidth="1"/>
    <col min="10490" max="10490" width="12.7109375" style="338" customWidth="1"/>
    <col min="10491" max="10492" width="15.7109375" style="338" customWidth="1"/>
    <col min="10493" max="10493" width="10.5703125" style="338" customWidth="1"/>
    <col min="10494" max="10494" width="0" style="338" hidden="1" customWidth="1"/>
    <col min="10495" max="10741" width="9.140625" style="338"/>
    <col min="10742" max="10743" width="10.7109375" style="338" customWidth="1"/>
    <col min="10744" max="10744" width="49.85546875" style="338" customWidth="1"/>
    <col min="10745" max="10745" width="14.7109375" style="338" customWidth="1"/>
    <col min="10746" max="10746" width="12.7109375" style="338" customWidth="1"/>
    <col min="10747" max="10748" width="15.7109375" style="338" customWidth="1"/>
    <col min="10749" max="10749" width="10.5703125" style="338" customWidth="1"/>
    <col min="10750" max="10750" width="0" style="338" hidden="1" customWidth="1"/>
    <col min="10751" max="10997" width="9.140625" style="338"/>
    <col min="10998" max="10999" width="10.7109375" style="338" customWidth="1"/>
    <col min="11000" max="11000" width="49.85546875" style="338" customWidth="1"/>
    <col min="11001" max="11001" width="14.7109375" style="338" customWidth="1"/>
    <col min="11002" max="11002" width="12.7109375" style="338" customWidth="1"/>
    <col min="11003" max="11004" width="15.7109375" style="338" customWidth="1"/>
    <col min="11005" max="11005" width="10.5703125" style="338" customWidth="1"/>
    <col min="11006" max="11006" width="0" style="338" hidden="1" customWidth="1"/>
    <col min="11007" max="11253" width="9.140625" style="338"/>
    <col min="11254" max="11255" width="10.7109375" style="338" customWidth="1"/>
    <col min="11256" max="11256" width="49.85546875" style="338" customWidth="1"/>
    <col min="11257" max="11257" width="14.7109375" style="338" customWidth="1"/>
    <col min="11258" max="11258" width="12.7109375" style="338" customWidth="1"/>
    <col min="11259" max="11260" width="15.7109375" style="338" customWidth="1"/>
    <col min="11261" max="11261" width="10.5703125" style="338" customWidth="1"/>
    <col min="11262" max="11262" width="0" style="338" hidden="1" customWidth="1"/>
    <col min="11263" max="11509" width="9.140625" style="338"/>
    <col min="11510" max="11511" width="10.7109375" style="338" customWidth="1"/>
    <col min="11512" max="11512" width="49.85546875" style="338" customWidth="1"/>
    <col min="11513" max="11513" width="14.7109375" style="338" customWidth="1"/>
    <col min="11514" max="11514" width="12.7109375" style="338" customWidth="1"/>
    <col min="11515" max="11516" width="15.7109375" style="338" customWidth="1"/>
    <col min="11517" max="11517" width="10.5703125" style="338" customWidth="1"/>
    <col min="11518" max="11518" width="0" style="338" hidden="1" customWidth="1"/>
    <col min="11519" max="11765" width="9.140625" style="338"/>
    <col min="11766" max="11767" width="10.7109375" style="338" customWidth="1"/>
    <col min="11768" max="11768" width="49.85546875" style="338" customWidth="1"/>
    <col min="11769" max="11769" width="14.7109375" style="338" customWidth="1"/>
    <col min="11770" max="11770" width="12.7109375" style="338" customWidth="1"/>
    <col min="11771" max="11772" width="15.7109375" style="338" customWidth="1"/>
    <col min="11773" max="11773" width="10.5703125" style="338" customWidth="1"/>
    <col min="11774" max="11774" width="0" style="338" hidden="1" customWidth="1"/>
    <col min="11775" max="12021" width="9.140625" style="338"/>
    <col min="12022" max="12023" width="10.7109375" style="338" customWidth="1"/>
    <col min="12024" max="12024" width="49.85546875" style="338" customWidth="1"/>
    <col min="12025" max="12025" width="14.7109375" style="338" customWidth="1"/>
    <col min="12026" max="12026" width="12.7109375" style="338" customWidth="1"/>
    <col min="12027" max="12028" width="15.7109375" style="338" customWidth="1"/>
    <col min="12029" max="12029" width="10.5703125" style="338" customWidth="1"/>
    <col min="12030" max="12030" width="0" style="338" hidden="1" customWidth="1"/>
    <col min="12031" max="12277" width="9.140625" style="338"/>
    <col min="12278" max="12279" width="10.7109375" style="338" customWidth="1"/>
    <col min="12280" max="12280" width="49.85546875" style="338" customWidth="1"/>
    <col min="12281" max="12281" width="14.7109375" style="338" customWidth="1"/>
    <col min="12282" max="12282" width="12.7109375" style="338" customWidth="1"/>
    <col min="12283" max="12284" width="15.7109375" style="338" customWidth="1"/>
    <col min="12285" max="12285" width="10.5703125" style="338" customWidth="1"/>
    <col min="12286" max="12286" width="0" style="338" hidden="1" customWidth="1"/>
    <col min="12287" max="12533" width="9.140625" style="338"/>
    <col min="12534" max="12535" width="10.7109375" style="338" customWidth="1"/>
    <col min="12536" max="12536" width="49.85546875" style="338" customWidth="1"/>
    <col min="12537" max="12537" width="14.7109375" style="338" customWidth="1"/>
    <col min="12538" max="12538" width="12.7109375" style="338" customWidth="1"/>
    <col min="12539" max="12540" width="15.7109375" style="338" customWidth="1"/>
    <col min="12541" max="12541" width="10.5703125" style="338" customWidth="1"/>
    <col min="12542" max="12542" width="0" style="338" hidden="1" customWidth="1"/>
    <col min="12543" max="12789" width="9.140625" style="338"/>
    <col min="12790" max="12791" width="10.7109375" style="338" customWidth="1"/>
    <col min="12792" max="12792" width="49.85546875" style="338" customWidth="1"/>
    <col min="12793" max="12793" width="14.7109375" style="338" customWidth="1"/>
    <col min="12794" max="12794" width="12.7109375" style="338" customWidth="1"/>
    <col min="12795" max="12796" width="15.7109375" style="338" customWidth="1"/>
    <col min="12797" max="12797" width="10.5703125" style="338" customWidth="1"/>
    <col min="12798" max="12798" width="0" style="338" hidden="1" customWidth="1"/>
    <col min="12799" max="13045" width="9.140625" style="338"/>
    <col min="13046" max="13047" width="10.7109375" style="338" customWidth="1"/>
    <col min="13048" max="13048" width="49.85546875" style="338" customWidth="1"/>
    <col min="13049" max="13049" width="14.7109375" style="338" customWidth="1"/>
    <col min="13050" max="13050" width="12.7109375" style="338" customWidth="1"/>
    <col min="13051" max="13052" width="15.7109375" style="338" customWidth="1"/>
    <col min="13053" max="13053" width="10.5703125" style="338" customWidth="1"/>
    <col min="13054" max="13054" width="0" style="338" hidden="1" customWidth="1"/>
    <col min="13055" max="13301" width="9.140625" style="338"/>
    <col min="13302" max="13303" width="10.7109375" style="338" customWidth="1"/>
    <col min="13304" max="13304" width="49.85546875" style="338" customWidth="1"/>
    <col min="13305" max="13305" width="14.7109375" style="338" customWidth="1"/>
    <col min="13306" max="13306" width="12.7109375" style="338" customWidth="1"/>
    <col min="13307" max="13308" width="15.7109375" style="338" customWidth="1"/>
    <col min="13309" max="13309" width="10.5703125" style="338" customWidth="1"/>
    <col min="13310" max="13310" width="0" style="338" hidden="1" customWidth="1"/>
    <col min="13311" max="13557" width="9.140625" style="338"/>
    <col min="13558" max="13559" width="10.7109375" style="338" customWidth="1"/>
    <col min="13560" max="13560" width="49.85546875" style="338" customWidth="1"/>
    <col min="13561" max="13561" width="14.7109375" style="338" customWidth="1"/>
    <col min="13562" max="13562" width="12.7109375" style="338" customWidth="1"/>
    <col min="13563" max="13564" width="15.7109375" style="338" customWidth="1"/>
    <col min="13565" max="13565" width="10.5703125" style="338" customWidth="1"/>
    <col min="13566" max="13566" width="0" style="338" hidden="1" customWidth="1"/>
    <col min="13567" max="13813" width="9.140625" style="338"/>
    <col min="13814" max="13815" width="10.7109375" style="338" customWidth="1"/>
    <col min="13816" max="13816" width="49.85546875" style="338" customWidth="1"/>
    <col min="13817" max="13817" width="14.7109375" style="338" customWidth="1"/>
    <col min="13818" max="13818" width="12.7109375" style="338" customWidth="1"/>
    <col min="13819" max="13820" width="15.7109375" style="338" customWidth="1"/>
    <col min="13821" max="13821" width="10.5703125" style="338" customWidth="1"/>
    <col min="13822" max="13822" width="0" style="338" hidden="1" customWidth="1"/>
    <col min="13823" max="14069" width="9.140625" style="338"/>
    <col min="14070" max="14071" width="10.7109375" style="338" customWidth="1"/>
    <col min="14072" max="14072" width="49.85546875" style="338" customWidth="1"/>
    <col min="14073" max="14073" width="14.7109375" style="338" customWidth="1"/>
    <col min="14074" max="14074" width="12.7109375" style="338" customWidth="1"/>
    <col min="14075" max="14076" width="15.7109375" style="338" customWidth="1"/>
    <col min="14077" max="14077" width="10.5703125" style="338" customWidth="1"/>
    <col min="14078" max="14078" width="0" style="338" hidden="1" customWidth="1"/>
    <col min="14079" max="14325" width="9.140625" style="338"/>
    <col min="14326" max="14327" width="10.7109375" style="338" customWidth="1"/>
    <col min="14328" max="14328" width="49.85546875" style="338" customWidth="1"/>
    <col min="14329" max="14329" width="14.7109375" style="338" customWidth="1"/>
    <col min="14330" max="14330" width="12.7109375" style="338" customWidth="1"/>
    <col min="14331" max="14332" width="15.7109375" style="338" customWidth="1"/>
    <col min="14333" max="14333" width="10.5703125" style="338" customWidth="1"/>
    <col min="14334" max="14334" width="0" style="338" hidden="1" customWidth="1"/>
    <col min="14335" max="14581" width="9.140625" style="338"/>
    <col min="14582" max="14583" width="10.7109375" style="338" customWidth="1"/>
    <col min="14584" max="14584" width="49.85546875" style="338" customWidth="1"/>
    <col min="14585" max="14585" width="14.7109375" style="338" customWidth="1"/>
    <col min="14586" max="14586" width="12.7109375" style="338" customWidth="1"/>
    <col min="14587" max="14588" width="15.7109375" style="338" customWidth="1"/>
    <col min="14589" max="14589" width="10.5703125" style="338" customWidth="1"/>
    <col min="14590" max="14590" width="0" style="338" hidden="1" customWidth="1"/>
    <col min="14591" max="14837" width="9.140625" style="338"/>
    <col min="14838" max="14839" width="10.7109375" style="338" customWidth="1"/>
    <col min="14840" max="14840" width="49.85546875" style="338" customWidth="1"/>
    <col min="14841" max="14841" width="14.7109375" style="338" customWidth="1"/>
    <col min="14842" max="14842" width="12.7109375" style="338" customWidth="1"/>
    <col min="14843" max="14844" width="15.7109375" style="338" customWidth="1"/>
    <col min="14845" max="14845" width="10.5703125" style="338" customWidth="1"/>
    <col min="14846" max="14846" width="0" style="338" hidden="1" customWidth="1"/>
    <col min="14847" max="15093" width="9.140625" style="338"/>
    <col min="15094" max="15095" width="10.7109375" style="338" customWidth="1"/>
    <col min="15096" max="15096" width="49.85546875" style="338" customWidth="1"/>
    <col min="15097" max="15097" width="14.7109375" style="338" customWidth="1"/>
    <col min="15098" max="15098" width="12.7109375" style="338" customWidth="1"/>
    <col min="15099" max="15100" width="15.7109375" style="338" customWidth="1"/>
    <col min="15101" max="15101" width="10.5703125" style="338" customWidth="1"/>
    <col min="15102" max="15102" width="0" style="338" hidden="1" customWidth="1"/>
    <col min="15103" max="15349" width="9.140625" style="338"/>
    <col min="15350" max="15351" width="10.7109375" style="338" customWidth="1"/>
    <col min="15352" max="15352" width="49.85546875" style="338" customWidth="1"/>
    <col min="15353" max="15353" width="14.7109375" style="338" customWidth="1"/>
    <col min="15354" max="15354" width="12.7109375" style="338" customWidth="1"/>
    <col min="15355" max="15356" width="15.7109375" style="338" customWidth="1"/>
    <col min="15357" max="15357" width="10.5703125" style="338" customWidth="1"/>
    <col min="15358" max="15358" width="0" style="338" hidden="1" customWidth="1"/>
    <col min="15359" max="15605" width="9.140625" style="338"/>
    <col min="15606" max="15607" width="10.7109375" style="338" customWidth="1"/>
    <col min="15608" max="15608" width="49.85546875" style="338" customWidth="1"/>
    <col min="15609" max="15609" width="14.7109375" style="338" customWidth="1"/>
    <col min="15610" max="15610" width="12.7109375" style="338" customWidth="1"/>
    <col min="15611" max="15612" width="15.7109375" style="338" customWidth="1"/>
    <col min="15613" max="15613" width="10.5703125" style="338" customWidth="1"/>
    <col min="15614" max="15614" width="0" style="338" hidden="1" customWidth="1"/>
    <col min="15615" max="15861" width="9.140625" style="338"/>
    <col min="15862" max="15863" width="10.7109375" style="338" customWidth="1"/>
    <col min="15864" max="15864" width="49.85546875" style="338" customWidth="1"/>
    <col min="15865" max="15865" width="14.7109375" style="338" customWidth="1"/>
    <col min="15866" max="15866" width="12.7109375" style="338" customWidth="1"/>
    <col min="15867" max="15868" width="15.7109375" style="338" customWidth="1"/>
    <col min="15869" max="15869" width="10.5703125" style="338" customWidth="1"/>
    <col min="15870" max="15870" width="0" style="338" hidden="1" customWidth="1"/>
    <col min="15871" max="16117" width="9.140625" style="338"/>
    <col min="16118" max="16119" width="10.7109375" style="338" customWidth="1"/>
    <col min="16120" max="16120" width="49.85546875" style="338" customWidth="1"/>
    <col min="16121" max="16121" width="14.7109375" style="338" customWidth="1"/>
    <col min="16122" max="16122" width="12.7109375" style="338" customWidth="1"/>
    <col min="16123" max="16124" width="15.7109375" style="338" customWidth="1"/>
    <col min="16125" max="16125" width="10.5703125" style="338" customWidth="1"/>
    <col min="16126" max="16126" width="0" style="338" hidden="1" customWidth="1"/>
    <col min="16127" max="16384" width="9.140625" style="338"/>
  </cols>
  <sheetData>
    <row r="2" spans="1:8" s="312" customFormat="1" ht="15" customHeight="1">
      <c r="B2" s="313" t="s">
        <v>362</v>
      </c>
      <c r="C2" s="314" t="s">
        <v>704</v>
      </c>
      <c r="D2" s="315"/>
      <c r="E2" s="316"/>
      <c r="F2" s="317"/>
      <c r="G2" s="318"/>
      <c r="H2" s="319"/>
    </row>
    <row r="3" spans="1:8" s="312" customFormat="1" ht="27" customHeight="1">
      <c r="B3" s="313" t="s">
        <v>361</v>
      </c>
      <c r="C3" s="707" t="s">
        <v>705</v>
      </c>
      <c r="D3" s="707"/>
      <c r="E3" s="707"/>
      <c r="F3" s="707"/>
      <c r="G3" s="318"/>
      <c r="H3" s="319"/>
    </row>
    <row r="4" spans="1:8" s="312" customFormat="1" ht="27.75" customHeight="1">
      <c r="B4" s="313" t="s">
        <v>706</v>
      </c>
      <c r="C4" s="707" t="s">
        <v>707</v>
      </c>
      <c r="D4" s="707"/>
      <c r="E4" s="707"/>
      <c r="F4" s="707"/>
      <c r="G4" s="318"/>
      <c r="H4" s="319"/>
    </row>
    <row r="5" spans="1:8" s="312" customFormat="1" ht="15" customHeight="1">
      <c r="B5" s="313" t="s">
        <v>360</v>
      </c>
      <c r="C5" s="708" t="s">
        <v>708</v>
      </c>
      <c r="D5" s="708"/>
      <c r="E5" s="708"/>
      <c r="F5" s="708"/>
      <c r="G5" s="318"/>
      <c r="H5" s="319"/>
    </row>
    <row r="6" spans="1:8" s="312" customFormat="1" ht="36" customHeight="1">
      <c r="B6" s="313" t="s">
        <v>359</v>
      </c>
      <c r="C6" s="320"/>
      <c r="D6" s="709" t="s">
        <v>772</v>
      </c>
      <c r="E6" s="709"/>
      <c r="F6" s="709"/>
      <c r="G6" s="709"/>
      <c r="H6" s="709"/>
    </row>
    <row r="7" spans="1:8" s="321" customFormat="1" ht="9.9499999999999993" customHeight="1">
      <c r="B7" s="322"/>
      <c r="C7" s="322"/>
      <c r="D7" s="323"/>
      <c r="E7" s="322"/>
      <c r="F7" s="324"/>
      <c r="G7" s="325"/>
      <c r="H7" s="326"/>
    </row>
    <row r="8" spans="1:8" s="327" customFormat="1" ht="32.1" customHeight="1" thickBot="1">
      <c r="B8" s="328" t="s">
        <v>199</v>
      </c>
      <c r="C8" s="328" t="s">
        <v>200</v>
      </c>
      <c r="D8" s="329" t="s">
        <v>201</v>
      </c>
      <c r="E8" s="328" t="s">
        <v>202</v>
      </c>
      <c r="F8" s="330" t="s">
        <v>203</v>
      </c>
      <c r="G8" s="331" t="s">
        <v>204</v>
      </c>
      <c r="H8" s="331" t="s">
        <v>205</v>
      </c>
    </row>
    <row r="9" spans="1:8" s="332" customFormat="1" ht="15">
      <c r="B9" s="333"/>
      <c r="C9" s="333"/>
      <c r="D9" s="334"/>
      <c r="E9" s="333"/>
      <c r="F9" s="335"/>
      <c r="G9" s="336"/>
      <c r="H9" s="337"/>
    </row>
    <row r="10" spans="1:8">
      <c r="D10" s="340" t="s">
        <v>710</v>
      </c>
      <c r="G10" s="342" t="s">
        <v>711</v>
      </c>
      <c r="H10" s="343">
        <f>SUM(H14:H16)</f>
        <v>0</v>
      </c>
    </row>
    <row r="11" spans="1:8" s="344" customFormat="1">
      <c r="B11" s="345"/>
      <c r="C11" s="345"/>
      <c r="D11" s="346"/>
      <c r="E11" s="345"/>
      <c r="F11" s="317"/>
    </row>
    <row r="12" spans="1:8">
      <c r="D12" s="340" t="s">
        <v>712</v>
      </c>
      <c r="G12" s="338"/>
      <c r="H12" s="344"/>
    </row>
    <row r="13" spans="1:8">
      <c r="D13" s="340"/>
      <c r="G13" s="338"/>
      <c r="H13" s="344"/>
    </row>
    <row r="14" spans="1:8" s="355" customFormat="1" ht="25.5">
      <c r="A14" s="347"/>
      <c r="B14" s="348" t="s">
        <v>209</v>
      </c>
      <c r="C14" s="349" t="s">
        <v>713</v>
      </c>
      <c r="D14" s="350" t="s">
        <v>773</v>
      </c>
      <c r="E14" s="351" t="s">
        <v>611</v>
      </c>
      <c r="F14" s="352">
        <v>9</v>
      </c>
      <c r="G14" s="353"/>
      <c r="H14" s="354">
        <f>F14*G14</f>
        <v>0</v>
      </c>
    </row>
    <row r="15" spans="1:8" s="355" customFormat="1">
      <c r="A15" s="347"/>
      <c r="B15" s="348" t="s">
        <v>211</v>
      </c>
      <c r="C15" s="349" t="s">
        <v>715</v>
      </c>
      <c r="D15" s="350" t="s">
        <v>716</v>
      </c>
      <c r="E15" s="356" t="s">
        <v>652</v>
      </c>
      <c r="F15" s="352">
        <v>185</v>
      </c>
      <c r="G15" s="353"/>
      <c r="H15" s="354">
        <f>F15*G15</f>
        <v>0</v>
      </c>
    </row>
    <row r="16" spans="1:8" s="355" customFormat="1">
      <c r="A16" s="347"/>
      <c r="B16" s="348"/>
      <c r="C16" s="349"/>
      <c r="D16" s="350"/>
      <c r="E16" s="351"/>
      <c r="F16" s="352"/>
      <c r="G16" s="353"/>
      <c r="H16" s="354"/>
    </row>
    <row r="17" spans="1:8">
      <c r="A17" s="357"/>
      <c r="B17" s="358"/>
      <c r="C17" s="358"/>
      <c r="D17" s="359" t="s">
        <v>717</v>
      </c>
      <c r="E17" s="358"/>
      <c r="G17" s="342" t="s">
        <v>718</v>
      </c>
      <c r="H17" s="360">
        <f>+SUM(H18:H25)</f>
        <v>0</v>
      </c>
    </row>
    <row r="18" spans="1:8" s="344" customFormat="1">
      <c r="A18" s="362"/>
      <c r="B18" s="363"/>
      <c r="C18" s="363"/>
      <c r="D18" s="359"/>
      <c r="E18" s="363"/>
      <c r="F18" s="317"/>
      <c r="G18" s="364"/>
      <c r="H18" s="360"/>
    </row>
    <row r="19" spans="1:8" s="355" customFormat="1" ht="51">
      <c r="B19" s="365" t="s">
        <v>209</v>
      </c>
      <c r="C19" s="366" t="s">
        <v>719</v>
      </c>
      <c r="D19" s="350" t="s">
        <v>720</v>
      </c>
      <c r="E19" s="366" t="s">
        <v>607</v>
      </c>
      <c r="F19" s="317">
        <v>525</v>
      </c>
      <c r="G19" s="367"/>
      <c r="H19" s="368">
        <f t="shared" ref="H19:H25" si="0">F19*G19</f>
        <v>0</v>
      </c>
    </row>
    <row r="20" spans="1:8" s="355" customFormat="1" ht="38.25">
      <c r="B20" s="365" t="s">
        <v>214</v>
      </c>
      <c r="C20" s="366" t="s">
        <v>721</v>
      </c>
      <c r="D20" s="350" t="s">
        <v>722</v>
      </c>
      <c r="E20" s="366" t="s">
        <v>655</v>
      </c>
      <c r="F20" s="317">
        <v>280</v>
      </c>
      <c r="G20" s="367"/>
      <c r="H20" s="368">
        <f t="shared" si="0"/>
        <v>0</v>
      </c>
    </row>
    <row r="21" spans="1:8" s="355" customFormat="1" ht="63.75">
      <c r="B21" s="365" t="s">
        <v>278</v>
      </c>
      <c r="C21" s="366" t="s">
        <v>774</v>
      </c>
      <c r="D21" s="350" t="s">
        <v>657</v>
      </c>
      <c r="E21" s="366" t="s">
        <v>607</v>
      </c>
      <c r="F21" s="317">
        <v>34</v>
      </c>
      <c r="G21" s="367"/>
      <c r="H21" s="368">
        <f t="shared" si="0"/>
        <v>0</v>
      </c>
    </row>
    <row r="22" spans="1:8" s="355" customFormat="1" ht="51">
      <c r="B22" s="365" t="s">
        <v>301</v>
      </c>
      <c r="C22" s="366" t="s">
        <v>723</v>
      </c>
      <c r="D22" s="350" t="s">
        <v>724</v>
      </c>
      <c r="E22" s="366" t="s">
        <v>607</v>
      </c>
      <c r="F22" s="317">
        <v>18</v>
      </c>
      <c r="G22" s="367"/>
      <c r="H22" s="368">
        <f t="shared" si="0"/>
        <v>0</v>
      </c>
    </row>
    <row r="23" spans="1:8" s="355" customFormat="1" ht="63.75">
      <c r="B23" s="365" t="s">
        <v>302</v>
      </c>
      <c r="C23" s="366" t="s">
        <v>725</v>
      </c>
      <c r="D23" s="350" t="s">
        <v>500</v>
      </c>
      <c r="E23" s="366" t="s">
        <v>607</v>
      </c>
      <c r="F23" s="317">
        <v>130</v>
      </c>
      <c r="G23" s="367"/>
      <c r="H23" s="368">
        <f>F23*G23</f>
        <v>0</v>
      </c>
    </row>
    <row r="24" spans="1:8" s="355" customFormat="1" ht="89.25">
      <c r="B24" s="365" t="s">
        <v>303</v>
      </c>
      <c r="C24" s="366" t="s">
        <v>726</v>
      </c>
      <c r="D24" s="350" t="s">
        <v>659</v>
      </c>
      <c r="E24" s="366" t="s">
        <v>607</v>
      </c>
      <c r="F24" s="317">
        <v>330</v>
      </c>
      <c r="G24" s="367"/>
      <c r="H24" s="368">
        <f t="shared" si="0"/>
        <v>0</v>
      </c>
    </row>
    <row r="25" spans="1:8" s="355" customFormat="1" ht="25.5">
      <c r="B25" s="365" t="s">
        <v>0</v>
      </c>
      <c r="C25" s="366" t="s">
        <v>727</v>
      </c>
      <c r="D25" s="350" t="s">
        <v>660</v>
      </c>
      <c r="E25" s="366" t="s">
        <v>607</v>
      </c>
      <c r="F25" s="317">
        <v>195</v>
      </c>
      <c r="G25" s="367"/>
      <c r="H25" s="368">
        <f t="shared" si="0"/>
        <v>0</v>
      </c>
    </row>
    <row r="26" spans="1:8" s="344" customFormat="1">
      <c r="A26" s="362"/>
      <c r="B26" s="363"/>
      <c r="C26" s="363"/>
      <c r="D26" s="369"/>
      <c r="E26" s="363"/>
      <c r="F26" s="370"/>
      <c r="G26" s="367"/>
      <c r="H26" s="371"/>
    </row>
    <row r="27" spans="1:8">
      <c r="D27" s="346" t="s">
        <v>728</v>
      </c>
      <c r="G27" s="372" t="s">
        <v>729</v>
      </c>
      <c r="H27" s="373">
        <f>+SUM(H29:H58)</f>
        <v>0</v>
      </c>
    </row>
    <row r="28" spans="1:8" s="344" customFormat="1">
      <c r="B28" s="345"/>
      <c r="C28" s="345"/>
      <c r="D28" s="346"/>
      <c r="E28" s="345"/>
      <c r="F28" s="317"/>
      <c r="G28" s="343"/>
      <c r="H28" s="373"/>
    </row>
    <row r="29" spans="1:8" s="355" customFormat="1">
      <c r="B29" s="348"/>
      <c r="C29" s="349"/>
      <c r="D29" s="375"/>
      <c r="E29" s="349"/>
      <c r="F29" s="376"/>
      <c r="G29" s="377"/>
      <c r="H29" s="368"/>
    </row>
    <row r="30" spans="1:8" s="344" customFormat="1">
      <c r="B30" s="345"/>
      <c r="C30" s="345"/>
      <c r="D30" s="374" t="s">
        <v>730</v>
      </c>
      <c r="E30" s="345"/>
      <c r="F30" s="317"/>
      <c r="G30" s="343"/>
      <c r="H30" s="373"/>
    </row>
    <row r="31" spans="1:8" s="344" customFormat="1">
      <c r="B31" s="345"/>
      <c r="C31" s="345"/>
      <c r="D31" s="346"/>
      <c r="E31" s="345"/>
      <c r="F31" s="317"/>
      <c r="G31" s="343"/>
      <c r="H31" s="373"/>
    </row>
    <row r="32" spans="1:8" s="355" customFormat="1" ht="51">
      <c r="B32" s="348" t="s">
        <v>211</v>
      </c>
      <c r="C32" s="349" t="s">
        <v>731</v>
      </c>
      <c r="D32" s="375" t="s">
        <v>732</v>
      </c>
      <c r="E32" s="349"/>
      <c r="F32" s="376"/>
      <c r="G32" s="377"/>
      <c r="H32" s="368"/>
    </row>
    <row r="33" spans="2:8" s="355" customFormat="1">
      <c r="B33" s="348"/>
      <c r="C33" s="349"/>
      <c r="D33" s="375" t="s">
        <v>775</v>
      </c>
      <c r="E33" s="349" t="s">
        <v>652</v>
      </c>
      <c r="F33" s="376">
        <v>185</v>
      </c>
      <c r="G33" s="377"/>
      <c r="H33" s="368">
        <f>F33*G33</f>
        <v>0</v>
      </c>
    </row>
    <row r="34" spans="2:8" s="355" customFormat="1">
      <c r="B34" s="349"/>
      <c r="C34" s="349"/>
      <c r="D34" s="375"/>
      <c r="E34" s="349"/>
      <c r="F34" s="376"/>
      <c r="G34" s="377"/>
      <c r="H34" s="368"/>
    </row>
    <row r="35" spans="2:8" s="355" customFormat="1" ht="63.75">
      <c r="B35" s="384" t="s">
        <v>2</v>
      </c>
      <c r="C35" s="385" t="s">
        <v>734</v>
      </c>
      <c r="D35" s="380" t="s">
        <v>776</v>
      </c>
      <c r="E35" s="379" t="s">
        <v>212</v>
      </c>
      <c r="F35" s="381">
        <v>6</v>
      </c>
      <c r="G35" s="382"/>
      <c r="H35" s="383">
        <f>ROUND(F35*G35,2)</f>
        <v>0</v>
      </c>
    </row>
    <row r="36" spans="2:8" s="355" customFormat="1">
      <c r="B36" s="384"/>
      <c r="C36" s="385"/>
      <c r="D36" s="380"/>
      <c r="E36" s="379"/>
      <c r="F36" s="381"/>
      <c r="G36" s="382"/>
      <c r="H36" s="383"/>
    </row>
    <row r="37" spans="2:8" s="355" customFormat="1" ht="38.25">
      <c r="B37" s="384" t="s">
        <v>209</v>
      </c>
      <c r="C37" s="385"/>
      <c r="D37" s="380" t="s">
        <v>777</v>
      </c>
      <c r="E37" s="379" t="s">
        <v>212</v>
      </c>
      <c r="F37" s="381">
        <v>1</v>
      </c>
      <c r="G37" s="382"/>
      <c r="H37" s="383">
        <f>F37*G37</f>
        <v>0</v>
      </c>
    </row>
    <row r="38" spans="2:8" s="355" customFormat="1">
      <c r="B38" s="384"/>
      <c r="C38" s="385"/>
      <c r="D38" s="380"/>
      <c r="E38" s="379"/>
      <c r="F38" s="381"/>
      <c r="G38" s="382"/>
      <c r="H38" s="383"/>
    </row>
    <row r="39" spans="2:8" s="355" customFormat="1">
      <c r="B39" s="384"/>
      <c r="C39" s="385"/>
      <c r="D39" s="380"/>
      <c r="E39" s="379"/>
      <c r="F39" s="381"/>
      <c r="G39" s="382"/>
      <c r="H39" s="383"/>
    </row>
    <row r="40" spans="2:8" s="344" customFormat="1">
      <c r="B40" s="345"/>
      <c r="C40" s="345"/>
      <c r="D40" s="374" t="s">
        <v>740</v>
      </c>
      <c r="E40" s="345"/>
      <c r="F40" s="317"/>
      <c r="G40" s="343"/>
      <c r="H40" s="373"/>
    </row>
    <row r="41" spans="2:8" s="344" customFormat="1">
      <c r="B41" s="345"/>
      <c r="C41" s="345"/>
      <c r="D41" s="346"/>
      <c r="E41" s="345"/>
      <c r="F41" s="317"/>
      <c r="G41" s="343"/>
      <c r="H41" s="373"/>
    </row>
    <row r="42" spans="2:8" s="355" customFormat="1" ht="25.5">
      <c r="B42" s="348" t="s">
        <v>214</v>
      </c>
      <c r="C42" s="349" t="s">
        <v>741</v>
      </c>
      <c r="D42" s="375" t="s">
        <v>778</v>
      </c>
      <c r="E42" s="349"/>
      <c r="F42" s="376"/>
      <c r="G42" s="377"/>
      <c r="H42" s="368"/>
    </row>
    <row r="43" spans="2:8" s="355" customFormat="1">
      <c r="B43" s="348"/>
      <c r="C43" s="349"/>
      <c r="D43" s="375" t="s">
        <v>743</v>
      </c>
      <c r="E43" s="349" t="s">
        <v>611</v>
      </c>
      <c r="F43" s="376">
        <v>9</v>
      </c>
      <c r="G43" s="377"/>
      <c r="H43" s="368">
        <f>F43*G43</f>
        <v>0</v>
      </c>
    </row>
    <row r="44" spans="2:8" s="355" customFormat="1">
      <c r="B44" s="349"/>
      <c r="C44" s="349"/>
      <c r="D44" s="375"/>
      <c r="E44" s="349"/>
      <c r="F44" s="376"/>
      <c r="G44" s="377"/>
      <c r="H44" s="368"/>
    </row>
    <row r="45" spans="2:8" s="344" customFormat="1">
      <c r="B45" s="345"/>
      <c r="C45" s="345"/>
      <c r="D45" s="374" t="s">
        <v>744</v>
      </c>
      <c r="E45" s="345"/>
      <c r="F45" s="317"/>
      <c r="G45" s="343"/>
      <c r="H45" s="373"/>
    </row>
    <row r="46" spans="2:8" s="344" customFormat="1">
      <c r="B46" s="345"/>
      <c r="C46" s="345"/>
      <c r="D46" s="346"/>
      <c r="E46" s="345"/>
      <c r="F46" s="317"/>
      <c r="G46" s="343"/>
      <c r="H46" s="373"/>
    </row>
    <row r="47" spans="2:8" s="355" customFormat="1" ht="38.25">
      <c r="B47" s="348" t="s">
        <v>214</v>
      </c>
      <c r="C47" s="349" t="s">
        <v>741</v>
      </c>
      <c r="D47" s="375" t="s">
        <v>745</v>
      </c>
      <c r="E47" s="349"/>
      <c r="F47" s="376"/>
      <c r="G47" s="377"/>
      <c r="H47" s="368"/>
    </row>
    <row r="48" spans="2:8" s="355" customFormat="1">
      <c r="B48" s="348"/>
      <c r="C48" s="349"/>
      <c r="D48" s="375" t="s">
        <v>746</v>
      </c>
      <c r="E48" s="349" t="s">
        <v>611</v>
      </c>
      <c r="F48" s="376">
        <v>2</v>
      </c>
      <c r="G48" s="377"/>
      <c r="H48" s="368">
        <f>F48*G48</f>
        <v>0</v>
      </c>
    </row>
    <row r="49" spans="2:8" s="355" customFormat="1">
      <c r="B49" s="348"/>
      <c r="C49" s="349"/>
      <c r="D49" s="375" t="s">
        <v>461</v>
      </c>
      <c r="E49" s="349" t="s">
        <v>611</v>
      </c>
      <c r="F49" s="376">
        <v>1</v>
      </c>
      <c r="G49" s="377"/>
      <c r="H49" s="368">
        <f>F49*G49</f>
        <v>0</v>
      </c>
    </row>
    <row r="50" spans="2:8" s="355" customFormat="1">
      <c r="B50" s="348"/>
      <c r="C50" s="349"/>
      <c r="D50" s="375" t="s">
        <v>747</v>
      </c>
      <c r="E50" s="349" t="s">
        <v>611</v>
      </c>
      <c r="F50" s="376">
        <v>2</v>
      </c>
      <c r="G50" s="377"/>
      <c r="H50" s="368">
        <f>F50*G50</f>
        <v>0</v>
      </c>
    </row>
    <row r="51" spans="2:8" s="355" customFormat="1" ht="38.25">
      <c r="B51" s="348" t="s">
        <v>214</v>
      </c>
      <c r="C51" s="349" t="s">
        <v>741</v>
      </c>
      <c r="D51" s="375" t="s">
        <v>748</v>
      </c>
      <c r="E51" s="349"/>
      <c r="F51" s="376"/>
      <c r="G51" s="377"/>
      <c r="H51" s="368"/>
    </row>
    <row r="52" spans="2:8" s="355" customFormat="1">
      <c r="B52" s="348"/>
      <c r="C52" s="349"/>
      <c r="D52" s="375" t="s">
        <v>746</v>
      </c>
      <c r="E52" s="349" t="s">
        <v>611</v>
      </c>
      <c r="F52" s="376">
        <v>2</v>
      </c>
      <c r="G52" s="377"/>
      <c r="H52" s="368">
        <f>F52*G52</f>
        <v>0</v>
      </c>
    </row>
    <row r="53" spans="2:8" s="355" customFormat="1">
      <c r="B53" s="348"/>
      <c r="C53" s="349"/>
      <c r="D53" s="375" t="s">
        <v>461</v>
      </c>
      <c r="E53" s="349" t="s">
        <v>611</v>
      </c>
      <c r="F53" s="376">
        <v>1</v>
      </c>
      <c r="G53" s="377"/>
      <c r="H53" s="368">
        <f>F53*G53</f>
        <v>0</v>
      </c>
    </row>
    <row r="54" spans="2:8" s="355" customFormat="1">
      <c r="B54" s="348"/>
      <c r="C54" s="349"/>
      <c r="D54" s="375" t="s">
        <v>747</v>
      </c>
      <c r="E54" s="349" t="s">
        <v>611</v>
      </c>
      <c r="F54" s="376">
        <v>3</v>
      </c>
      <c r="G54" s="377"/>
      <c r="H54" s="368">
        <f>F54*G54</f>
        <v>0</v>
      </c>
    </row>
    <row r="55" spans="2:8" s="355" customFormat="1">
      <c r="B55" s="348"/>
      <c r="C55" s="349"/>
      <c r="D55" s="375"/>
      <c r="E55" s="349"/>
      <c r="F55" s="376"/>
      <c r="G55" s="377"/>
      <c r="H55" s="368"/>
    </row>
    <row r="56" spans="2:8" s="344" customFormat="1">
      <c r="B56" s="345"/>
      <c r="C56" s="345"/>
      <c r="D56" s="374" t="s">
        <v>750</v>
      </c>
      <c r="E56" s="345"/>
      <c r="F56" s="317"/>
      <c r="G56" s="343"/>
      <c r="H56" s="373"/>
    </row>
    <row r="57" spans="2:8" s="344" customFormat="1">
      <c r="B57" s="345"/>
      <c r="C57" s="345"/>
      <c r="D57" s="374"/>
      <c r="E57" s="345"/>
      <c r="F57" s="317"/>
      <c r="G57" s="343"/>
      <c r="H57" s="373"/>
    </row>
    <row r="58" spans="2:8" s="355" customFormat="1" ht="53.25" customHeight="1">
      <c r="B58" s="348" t="s">
        <v>278</v>
      </c>
      <c r="C58" s="349" t="s">
        <v>751</v>
      </c>
      <c r="D58" s="375" t="s">
        <v>752</v>
      </c>
      <c r="E58" s="349" t="s">
        <v>611</v>
      </c>
      <c r="F58" s="376">
        <v>9</v>
      </c>
      <c r="G58" s="377"/>
      <c r="H58" s="368">
        <f>F58*G58</f>
        <v>0</v>
      </c>
    </row>
    <row r="59" spans="2:8" s="355" customFormat="1">
      <c r="B59" s="348"/>
      <c r="C59" s="349"/>
      <c r="D59" s="375"/>
      <c r="E59" s="349"/>
      <c r="F59" s="376"/>
      <c r="G59" s="377"/>
      <c r="H59" s="368"/>
    </row>
    <row r="60" spans="2:8" s="355" customFormat="1">
      <c r="B60" s="339"/>
      <c r="C60" s="339"/>
      <c r="D60" s="346" t="s">
        <v>753</v>
      </c>
      <c r="E60" s="339"/>
      <c r="F60" s="341"/>
      <c r="G60" s="372" t="s">
        <v>754</v>
      </c>
      <c r="H60" s="373">
        <f>SUM(H62:H62)</f>
        <v>0</v>
      </c>
    </row>
    <row r="61" spans="2:8" s="355" customFormat="1">
      <c r="B61" s="339"/>
      <c r="C61" s="339"/>
      <c r="D61" s="346"/>
      <c r="E61" s="339"/>
      <c r="F61" s="341"/>
      <c r="G61" s="372"/>
      <c r="H61" s="373"/>
    </row>
    <row r="62" spans="2:8" s="344" customFormat="1" ht="76.5">
      <c r="B62" s="365" t="s">
        <v>209</v>
      </c>
      <c r="C62" s="366" t="s">
        <v>755</v>
      </c>
      <c r="D62" s="350" t="s">
        <v>779</v>
      </c>
      <c r="E62" s="386" t="s">
        <v>607</v>
      </c>
      <c r="F62" s="317">
        <v>2</v>
      </c>
      <c r="G62" s="387"/>
      <c r="H62" s="368">
        <f>F62*G62</f>
        <v>0</v>
      </c>
    </row>
    <row r="63" spans="2:8" s="344" customFormat="1">
      <c r="B63" s="356"/>
      <c r="C63" s="349"/>
      <c r="D63" s="350"/>
      <c r="E63" s="386"/>
      <c r="F63" s="341"/>
      <c r="G63" s="377"/>
      <c r="H63" s="368"/>
    </row>
    <row r="64" spans="2:8">
      <c r="B64" s="345"/>
      <c r="C64" s="345"/>
      <c r="D64" s="346" t="s">
        <v>757</v>
      </c>
      <c r="E64" s="345"/>
      <c r="F64" s="317"/>
      <c r="G64" s="343" t="s">
        <v>758</v>
      </c>
      <c r="H64" s="373">
        <f>SUM(H66:H71)</f>
        <v>0</v>
      </c>
    </row>
    <row r="65" spans="2:8">
      <c r="B65" s="345"/>
      <c r="C65" s="345"/>
      <c r="D65" s="346"/>
      <c r="E65" s="345"/>
      <c r="F65" s="317"/>
      <c r="G65" s="343"/>
      <c r="H65" s="373"/>
    </row>
    <row r="66" spans="2:8" s="355" customFormat="1">
      <c r="B66" s="365" t="s">
        <v>209</v>
      </c>
      <c r="C66" s="366" t="s">
        <v>755</v>
      </c>
      <c r="D66" s="350" t="s">
        <v>561</v>
      </c>
      <c r="E66" s="386" t="s">
        <v>560</v>
      </c>
      <c r="F66" s="317">
        <v>10</v>
      </c>
      <c r="G66" s="387"/>
      <c r="H66" s="368">
        <f t="shared" ref="H66:H71" si="1">F66*G66</f>
        <v>0</v>
      </c>
    </row>
    <row r="67" spans="2:8" s="355" customFormat="1">
      <c r="B67" s="365" t="s">
        <v>211</v>
      </c>
      <c r="C67" s="366" t="s">
        <v>759</v>
      </c>
      <c r="D67" s="350" t="s">
        <v>760</v>
      </c>
      <c r="E67" s="386" t="s">
        <v>560</v>
      </c>
      <c r="F67" s="317">
        <v>5</v>
      </c>
      <c r="G67" s="387"/>
      <c r="H67" s="368">
        <f t="shared" si="1"/>
        <v>0</v>
      </c>
    </row>
    <row r="68" spans="2:8" s="388" customFormat="1">
      <c r="B68" s="365" t="s">
        <v>214</v>
      </c>
      <c r="C68" s="366" t="s">
        <v>761</v>
      </c>
      <c r="D68" s="350" t="s">
        <v>563</v>
      </c>
      <c r="E68" s="386" t="s">
        <v>479</v>
      </c>
      <c r="F68" s="317">
        <v>1</v>
      </c>
      <c r="G68" s="387"/>
      <c r="H68" s="368">
        <f t="shared" si="1"/>
        <v>0</v>
      </c>
    </row>
    <row r="69" spans="2:8" s="355" customFormat="1" ht="51">
      <c r="B69" s="356" t="s">
        <v>278</v>
      </c>
      <c r="C69" s="349" t="s">
        <v>762</v>
      </c>
      <c r="D69" s="350" t="s">
        <v>780</v>
      </c>
      <c r="E69" s="386" t="s">
        <v>652</v>
      </c>
      <c r="F69" s="341">
        <v>185</v>
      </c>
      <c r="G69" s="377"/>
      <c r="H69" s="368">
        <f t="shared" si="1"/>
        <v>0</v>
      </c>
    </row>
    <row r="70" spans="2:8" s="355" customFormat="1" ht="38.25">
      <c r="B70" s="356" t="s">
        <v>301</v>
      </c>
      <c r="C70" s="349" t="s">
        <v>764</v>
      </c>
      <c r="D70" s="350" t="s">
        <v>781</v>
      </c>
      <c r="E70" s="386" t="s">
        <v>611</v>
      </c>
      <c r="F70" s="341">
        <v>9</v>
      </c>
      <c r="G70" s="377"/>
      <c r="H70" s="368">
        <f t="shared" si="1"/>
        <v>0</v>
      </c>
    </row>
    <row r="71" spans="2:8" s="355" customFormat="1" ht="25.5">
      <c r="B71" s="365" t="s">
        <v>302</v>
      </c>
      <c r="C71" s="366" t="s">
        <v>766</v>
      </c>
      <c r="D71" s="350" t="s">
        <v>767</v>
      </c>
      <c r="E71" s="386" t="s">
        <v>479</v>
      </c>
      <c r="F71" s="317">
        <v>1</v>
      </c>
      <c r="G71" s="387"/>
      <c r="H71" s="368">
        <f t="shared" si="1"/>
        <v>0</v>
      </c>
    </row>
    <row r="72" spans="2:8">
      <c r="D72" s="361"/>
      <c r="H72" s="368"/>
    </row>
    <row r="73" spans="2:8">
      <c r="D73" s="346" t="s">
        <v>768</v>
      </c>
      <c r="G73" s="372" t="s">
        <v>769</v>
      </c>
      <c r="H73" s="373">
        <f>SUM(H75:H75)</f>
        <v>0</v>
      </c>
    </row>
    <row r="74" spans="2:8">
      <c r="D74" s="346"/>
      <c r="G74" s="372"/>
      <c r="H74" s="368"/>
    </row>
    <row r="75" spans="2:8" s="316" customFormat="1">
      <c r="B75" s="365" t="s">
        <v>211</v>
      </c>
      <c r="C75" s="366" t="s">
        <v>770</v>
      </c>
      <c r="D75" s="350" t="s">
        <v>771</v>
      </c>
      <c r="E75" s="389" t="s">
        <v>479</v>
      </c>
      <c r="F75" s="317">
        <v>1</v>
      </c>
      <c r="G75" s="387"/>
      <c r="H75" s="368">
        <f>F75*G75</f>
        <v>0</v>
      </c>
    </row>
    <row r="76" spans="2:8">
      <c r="B76" s="345"/>
      <c r="C76" s="345"/>
      <c r="D76" s="361"/>
      <c r="E76" s="345"/>
      <c r="F76" s="317"/>
      <c r="G76" s="387"/>
      <c r="H76" s="368"/>
    </row>
    <row r="77" spans="2:8">
      <c r="D77" s="346"/>
      <c r="H77" s="368"/>
    </row>
    <row r="78" spans="2:8" ht="17.45" customHeight="1">
      <c r="D78" s="390" t="str">
        <f>D10</f>
        <v>1 PREDDELA</v>
      </c>
      <c r="E78" s="391">
        <f>H10</f>
        <v>0</v>
      </c>
    </row>
    <row r="79" spans="2:8" ht="17.45" customHeight="1">
      <c r="D79" s="390" t="str">
        <f>D17</f>
        <v>2 ZEMELJSKA DELA IN TEMELJENJE</v>
      </c>
      <c r="E79" s="391">
        <f>H17</f>
        <v>0</v>
      </c>
    </row>
    <row r="80" spans="2:8" ht="17.45" customHeight="1">
      <c r="D80" s="390" t="str">
        <f>D27</f>
        <v>3 ODVODNJAVANJE IN MONTAŽNA DELA</v>
      </c>
      <c r="E80" s="391">
        <f>H27</f>
        <v>0</v>
      </c>
    </row>
    <row r="81" spans="1:7" ht="17.45" customHeight="1">
      <c r="D81" s="390" t="s">
        <v>753</v>
      </c>
      <c r="E81" s="391">
        <f>H60</f>
        <v>0</v>
      </c>
    </row>
    <row r="82" spans="1:7" ht="17.45" customHeight="1">
      <c r="D82" s="393" t="str">
        <f>D64</f>
        <v>6 TUJE STORITVE</v>
      </c>
      <c r="E82" s="394">
        <f>H64</f>
        <v>0</v>
      </c>
    </row>
    <row r="83" spans="1:7" s="319" customFormat="1" ht="17.45" customHeight="1">
      <c r="A83" s="338"/>
      <c r="B83" s="339"/>
      <c r="C83" s="339"/>
      <c r="D83" s="395" t="str">
        <f>D73</f>
        <v>7 ZAKLJUČNA DELA</v>
      </c>
      <c r="E83" s="394">
        <f>H73</f>
        <v>0</v>
      </c>
      <c r="F83" s="341"/>
      <c r="G83" s="377"/>
    </row>
    <row r="84" spans="1:7" s="319" customFormat="1" ht="17.45" customHeight="1">
      <c r="A84" s="338"/>
      <c r="B84" s="339"/>
      <c r="C84" s="339"/>
      <c r="D84" s="543"/>
      <c r="E84" s="544"/>
      <c r="F84" s="341"/>
      <c r="G84" s="377"/>
    </row>
    <row r="85" spans="1:7" s="319" customFormat="1" ht="17.45" customHeight="1">
      <c r="A85" s="338"/>
      <c r="B85" s="339"/>
      <c r="C85" s="348"/>
      <c r="D85" s="396"/>
      <c r="E85" s="397"/>
      <c r="F85" s="376"/>
      <c r="G85" s="377"/>
    </row>
    <row r="86" spans="1:7" s="319" customFormat="1" ht="17.45" customHeight="1">
      <c r="A86" s="338"/>
      <c r="B86" s="339"/>
      <c r="C86" s="339"/>
      <c r="D86" s="396"/>
      <c r="E86" s="397"/>
      <c r="F86" s="341"/>
      <c r="G86" s="377"/>
    </row>
    <row r="87" spans="1:7" s="319" customFormat="1" ht="17.45" customHeight="1">
      <c r="A87" s="338"/>
      <c r="B87" s="339"/>
      <c r="C87" s="339"/>
      <c r="D87" s="398" t="s">
        <v>320</v>
      </c>
      <c r="E87" s="399">
        <f>+SUM(E78:E85)</f>
        <v>0</v>
      </c>
      <c r="F87" s="341"/>
      <c r="G87" s="377"/>
    </row>
    <row r="88" spans="1:7" s="319" customFormat="1" ht="17.45" customHeight="1">
      <c r="A88" s="338"/>
      <c r="B88" s="339"/>
      <c r="C88" s="339"/>
      <c r="D88" s="400"/>
      <c r="E88" s="401"/>
      <c r="F88" s="341"/>
      <c r="G88" s="377"/>
    </row>
    <row r="89" spans="1:7" s="319" customFormat="1" ht="17.45" customHeight="1">
      <c r="A89" s="338"/>
      <c r="B89" s="339"/>
      <c r="C89" s="339"/>
      <c r="D89" s="395" t="s">
        <v>319</v>
      </c>
      <c r="E89" s="394">
        <f>0.22*E87</f>
        <v>0</v>
      </c>
      <c r="F89" s="341"/>
      <c r="G89" s="377"/>
    </row>
    <row r="90" spans="1:7" s="319" customFormat="1" ht="17.45" customHeight="1">
      <c r="A90" s="338"/>
      <c r="B90" s="339"/>
      <c r="C90" s="339"/>
      <c r="D90" s="400"/>
      <c r="E90" s="401"/>
      <c r="F90" s="341"/>
      <c r="G90" s="377"/>
    </row>
    <row r="91" spans="1:7" s="319" customFormat="1" ht="17.45" customHeight="1">
      <c r="A91" s="338"/>
      <c r="B91" s="339"/>
      <c r="C91" s="339"/>
      <c r="D91" s="402" t="s">
        <v>318</v>
      </c>
      <c r="E91" s="403">
        <f>+SUM(E87:E89)</f>
        <v>0</v>
      </c>
      <c r="F91" s="341"/>
      <c r="G91" s="377"/>
    </row>
    <row r="93" spans="1:7" s="319" customFormat="1" ht="17.45" customHeight="1">
      <c r="A93" s="338"/>
      <c r="B93" s="339"/>
      <c r="C93" s="339"/>
      <c r="D93" s="392"/>
      <c r="E93" s="339"/>
      <c r="F93" s="341"/>
      <c r="G93" s="372"/>
    </row>
  </sheetData>
  <mergeCells count="4">
    <mergeCell ref="C3:F3"/>
    <mergeCell ref="C4:F4"/>
    <mergeCell ref="C5:F5"/>
    <mergeCell ref="D6:H6"/>
  </mergeCells>
  <pageMargins left="1.3779527559055118" right="0.39370078740157483" top="1.1811023622047245" bottom="0.78740157480314965" header="0" footer="0.19685039370078741"/>
  <pageSetup paperSize="9" scale="91" orientation="landscape" r:id="rId1"/>
  <headerFooter>
    <oddFooter>&amp;CStran &amp;P od &amp;N</oddFooter>
  </headerFooter>
  <rowBreaks count="2" manualBreakCount="2">
    <brk id="58" min="1" max="7" man="1"/>
    <brk id="77" min="1" max="7" man="1"/>
  </rowBreaks>
  <drawing r:id="rId2"/>
  <legacyDrawing r:id="rId3"/>
  <controls>
    <mc:AlternateContent xmlns:mc="http://schemas.openxmlformats.org/markup-compatibility/2006">
      <mc:Choice Requires="x14">
        <control shapeId="3075" r:id="rId4" name="CommandButton3">
          <controlPr defaultSize="0" autoLine="0" r:id="rId5">
            <anchor moveWithCells="1">
              <from>
                <xdr:col>8</xdr:col>
                <xdr:colOff>0</xdr:colOff>
                <xdr:row>4</xdr:row>
                <xdr:rowOff>180975</xdr:rowOff>
              </from>
              <to>
                <xdr:col>13</xdr:col>
                <xdr:colOff>533400</xdr:colOff>
                <xdr:row>7</xdr:row>
                <xdr:rowOff>85725</xdr:rowOff>
              </to>
            </anchor>
          </controlPr>
        </control>
      </mc:Choice>
      <mc:Fallback>
        <control shapeId="3075" r:id="rId4" name="CommandButton3"/>
      </mc:Fallback>
    </mc:AlternateContent>
    <mc:AlternateContent xmlns:mc="http://schemas.openxmlformats.org/markup-compatibility/2006">
      <mc:Choice Requires="x14">
        <control shapeId="3074" r:id="rId6" name="CommandButton2">
          <controlPr defaultSize="0" autoLine="0" r:id="rId7">
            <anchor moveWithCells="1">
              <from>
                <xdr:col>8</xdr:col>
                <xdr:colOff>0</xdr:colOff>
                <xdr:row>1</xdr:row>
                <xdr:rowOff>133350</xdr:rowOff>
              </from>
              <to>
                <xdr:col>10</xdr:col>
                <xdr:colOff>161925</xdr:colOff>
                <xdr:row>6</xdr:row>
                <xdr:rowOff>47625</xdr:rowOff>
              </to>
            </anchor>
          </controlPr>
        </control>
      </mc:Choice>
      <mc:Fallback>
        <control shapeId="3074" r:id="rId6" name="CommandButton2"/>
      </mc:Fallback>
    </mc:AlternateContent>
    <mc:AlternateContent xmlns:mc="http://schemas.openxmlformats.org/markup-compatibility/2006">
      <mc:Choice Requires="x14">
        <control shapeId="3073" r:id="rId8" name="CommandButton1">
          <controlPr defaultSize="0" autoLine="0" r:id="rId9">
            <anchor moveWithCells="1">
              <from>
                <xdr:col>8</xdr:col>
                <xdr:colOff>0</xdr:colOff>
                <xdr:row>1</xdr:row>
                <xdr:rowOff>95250</xdr:rowOff>
              </from>
              <to>
                <xdr:col>13</xdr:col>
                <xdr:colOff>581025</xdr:colOff>
                <xdr:row>3</xdr:row>
                <xdr:rowOff>238125</xdr:rowOff>
              </to>
            </anchor>
          </controlPr>
        </control>
      </mc:Choice>
      <mc:Fallback>
        <control shapeId="3073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22</vt:i4>
      </vt:variant>
      <vt:variant>
        <vt:lpstr>Imenovani obsegi</vt:lpstr>
      </vt:variant>
      <vt:variant>
        <vt:i4>34</vt:i4>
      </vt:variant>
    </vt:vector>
  </HeadingPairs>
  <TitlesOfParts>
    <vt:vector size="56" baseType="lpstr">
      <vt:lpstr>Rekapitulacija</vt:lpstr>
      <vt:lpstr>predračun cesta</vt:lpstr>
      <vt:lpstr>predračun_prom</vt:lpstr>
      <vt:lpstr>predračun AP</vt:lpstr>
      <vt:lpstr>predračun KPZ</vt:lpstr>
      <vt:lpstr>predračun SC</vt:lpstr>
      <vt:lpstr>PREDRAČUN ODV1</vt:lpstr>
      <vt:lpstr>PREDRAČUN ODV2</vt:lpstr>
      <vt:lpstr>PREDRAČUN ODV3</vt:lpstr>
      <vt:lpstr>PREDRAČUN ODV4</vt:lpstr>
      <vt:lpstr>PREDRAČUN ODV5</vt:lpstr>
      <vt:lpstr>PREDRAČUN ODV6</vt:lpstr>
      <vt:lpstr>PREDRAČUN ODV7</vt:lpstr>
      <vt:lpstr>PREDRAČUN VODOVOD</vt:lpstr>
      <vt:lpstr>REKAPITULAC</vt:lpstr>
      <vt:lpstr>predračun CR (DRSI)</vt:lpstr>
      <vt:lpstr>predračun CR (obcina)</vt:lpstr>
      <vt:lpstr>PREDRAČUN NNO 1</vt:lpstr>
      <vt:lpstr>PREDRAČUN NNO 3</vt:lpstr>
      <vt:lpstr>PREDRAČUN METEORNA</vt:lpstr>
      <vt:lpstr>PREDRAČUN FEKALNA N0</vt:lpstr>
      <vt:lpstr>PREDRAČUN FEKALNA N1</vt:lpstr>
      <vt:lpstr>'predračun AP'!Področje_tiskanja</vt:lpstr>
      <vt:lpstr>'predračun cesta'!Področje_tiskanja</vt:lpstr>
      <vt:lpstr>'predračun CR (DRSI)'!Področje_tiskanja</vt:lpstr>
      <vt:lpstr>'predračun CR (obcina)'!Področje_tiskanja</vt:lpstr>
      <vt:lpstr>'PREDRAČUN FEKALNA N0'!Področje_tiskanja</vt:lpstr>
      <vt:lpstr>'PREDRAČUN FEKALNA N1'!Področje_tiskanja</vt:lpstr>
      <vt:lpstr>'predračun KPZ'!Področje_tiskanja</vt:lpstr>
      <vt:lpstr>'PREDRAČUN METEORNA'!Področje_tiskanja</vt:lpstr>
      <vt:lpstr>'PREDRAČUN NNO 1'!Področje_tiskanja</vt:lpstr>
      <vt:lpstr>'PREDRAČUN NNO 3'!Področje_tiskanja</vt:lpstr>
      <vt:lpstr>'PREDRAČUN ODV1'!Področje_tiskanja</vt:lpstr>
      <vt:lpstr>'PREDRAČUN ODV2'!Področje_tiskanja</vt:lpstr>
      <vt:lpstr>'PREDRAČUN ODV3'!Področje_tiskanja</vt:lpstr>
      <vt:lpstr>'PREDRAČUN ODV4'!Področje_tiskanja</vt:lpstr>
      <vt:lpstr>'PREDRAČUN ODV5'!Področje_tiskanja</vt:lpstr>
      <vt:lpstr>'PREDRAČUN ODV6'!Področje_tiskanja</vt:lpstr>
      <vt:lpstr>'PREDRAČUN ODV7'!Področje_tiskanja</vt:lpstr>
      <vt:lpstr>'predračun SC'!Področje_tiskanja</vt:lpstr>
      <vt:lpstr>'PREDRAČUN VODOVOD'!Področje_tiskanja</vt:lpstr>
      <vt:lpstr>predračun_prom!Področje_tiskanja</vt:lpstr>
      <vt:lpstr>Rekapitulacija!Področje_tiskanja</vt:lpstr>
      <vt:lpstr>'PREDRAČUN FEKALNA N0'!Tiskanje_naslovov</vt:lpstr>
      <vt:lpstr>'PREDRAČUN FEKALNA N1'!Tiskanje_naslovov</vt:lpstr>
      <vt:lpstr>'PREDRAČUN METEORNA'!Tiskanje_naslovov</vt:lpstr>
      <vt:lpstr>'PREDRAČUN NNO 1'!Tiskanje_naslovov</vt:lpstr>
      <vt:lpstr>'PREDRAČUN NNO 3'!Tiskanje_naslovov</vt:lpstr>
      <vt:lpstr>'PREDRAČUN ODV1'!Tiskanje_naslovov</vt:lpstr>
      <vt:lpstr>'PREDRAČUN ODV2'!Tiskanje_naslovov</vt:lpstr>
      <vt:lpstr>'PREDRAČUN ODV3'!Tiskanje_naslovov</vt:lpstr>
      <vt:lpstr>'PREDRAČUN ODV4'!Tiskanje_naslovov</vt:lpstr>
      <vt:lpstr>'PREDRAČUN ODV5'!Tiskanje_naslovov</vt:lpstr>
      <vt:lpstr>'PREDRAČUN ODV6'!Tiskanje_naslovov</vt:lpstr>
      <vt:lpstr>'PREDRAČUN ODV7'!Tiskanje_naslovov</vt:lpstr>
      <vt:lpstr>'PREDRAČUN VODOVOD'!Tiskanje_naslovov</vt:lpstr>
    </vt:vector>
  </TitlesOfParts>
  <Company>Lineal d.o.o.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Aljaž Zidar</dc:creator>
  <cp:lastModifiedBy>Petek Gregor</cp:lastModifiedBy>
  <cp:lastPrinted>2017-04-06T05:40:53Z</cp:lastPrinted>
  <dcterms:created xsi:type="dcterms:W3CDTF">2009-10-23T12:01:56Z</dcterms:created>
  <dcterms:modified xsi:type="dcterms:W3CDTF">2017-04-06T05:41:32Z</dcterms:modified>
</cp:coreProperties>
</file>